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30" windowHeight="7305" activeTab="0"/>
  </bookViews>
  <sheets>
    <sheet name="Serie Completa desde 1961" sheetId="1" r:id="rId1"/>
    <sheet name="Datos INE" sheetId="2" r:id="rId2"/>
  </sheets>
  <externalReferences>
    <externalReference r:id="rId5"/>
  </externalReference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<sst xmlns="http://schemas.openxmlformats.org/spreadsheetml/2006/main" count="118" uniqueCount="45">
  <si>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</si>
  <si>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</si>
  <si>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</si>
  <si>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</si>
  <si>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</si>
  <si>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</si>
  <si>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</si>
  <si>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</si>
  <si>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</si>
  <si>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</si>
  <si>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</si>
  <si>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</si>
  <si>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</si>
  <si>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Coef LAU</t>
  </si>
  <si>
    <t>Indices de precios al consumo : INDICE GENERAL desde 1961</t>
  </si>
  <si>
    <t>SERIE ENLAZADA BASE 2011</t>
  </si>
  <si>
    <t>SERIE ENLAZADA BASE 2001</t>
  </si>
  <si>
    <t>SERIE ENLAZADA BASE 2006</t>
  </si>
  <si>
    <t>Fuente : (http://www.ine.es/jaxiBD/tabla.do?per=01&amp;type=db&amp;divi=IPC&amp;idtab=109)</t>
  </si>
  <si>
    <t>Fuente : (http://www.ine.es/jaxiBD/tabla.do?per=01&amp;type=db&amp;divi=IPC&amp;idtab=81)</t>
  </si>
  <si>
    <t>Fuente : (http://www.ine.es/jaxiBD/tabla.do?per=01&amp;type=db&amp;divi=IPC&amp;idtab=1)</t>
  </si>
  <si>
    <t>Coef. B. 2011</t>
  </si>
  <si>
    <t>Coef. B. 2001</t>
  </si>
  <si>
    <t>Coef. B. 2006</t>
  </si>
  <si>
    <t>Coeficiente  : (http://www.ine.es/jaxi/tabla.do?path=/t25/p138/enla01/l0/&amp;file=ipe001.px&amp;type=pcaxis)</t>
  </si>
  <si>
    <t>Fuente :  Desde 1961 a 2001 : (http://www.ine.es/jaxiBD/tabla.do?per=01&amp;type=db&amp;divi=IPC&amp;idtab=53)</t>
  </si>
  <si>
    <t>Coeficiente  : (http://www.ine.es/ss/Satellite?c=Page&amp;cid=1254735905720&amp;pagename=ProductosYServicios%2FPYSLayout&amp;L=0&amp;p=1254735893337#)</t>
  </si>
  <si>
    <t>SERIE ENLAZADA BASE 2016</t>
  </si>
  <si>
    <t>Coef. B. 2016</t>
  </si>
  <si>
    <t>Fuente : http://www.ine.es/dyngs/INEbase/es/operacion.htm?c=Estadistica_C&amp;cid=1254736176802&amp;menu=resultados&amp;idp=1254735976607</t>
  </si>
  <si>
    <t>SERIE ENLAZADA BASE 2021</t>
  </si>
  <si>
    <t>Coef. B. 2021</t>
  </si>
  <si>
    <t>Fuente : https://ine.es/dynt3/inebase/index.htm?padre=8423&amp;capsel=8423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</si>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</sst>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"/>
    <numFmt numFmtId="168" formatCode="#,##0.000"/>
    <numFmt numFmtId="169" formatCode="0.00000%"/>
    <numFmt numFmtId="170" formatCode="#,##0.0"/>
    <numFmt numFmtId="171" formatCode="#,##0.0000000"/>
    <numFmt numFmtId="172" formatCode="0.00000"/>
    <numFmt numFmtId="173" formatCode="0.0000000"/>
    <numFmt numFmtId="174" formatCode="mmmm\ yyyy"/>
    <numFmt numFmtId="175" formatCode="d\ &quot;de&quot;\ mmmm\ &quot;de&quot;\ yyyy"/>
    <numFmt numFmtId="176" formatCode="0.0%"/>
    <numFmt numFmtId="177" formatCode="0.00000000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000"/>
    <numFmt numFmtId="187" formatCode="#,##0.00000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167" fontId="45" fillId="0" borderId="11" xfId="0" applyNumberFormat="1" applyFont="1" applyBorder="1" applyAlignment="1">
      <alignment horizontal="right" wrapText="1"/>
    </xf>
    <xf numFmtId="167" fontId="45" fillId="10" borderId="11" xfId="0" applyNumberFormat="1" applyFont="1" applyFill="1" applyBorder="1" applyAlignment="1">
      <alignment horizontal="right" wrapText="1"/>
    </xf>
    <xf numFmtId="167" fontId="45" fillId="34" borderId="11" xfId="0" applyNumberFormat="1" applyFont="1" applyFill="1" applyBorder="1" applyAlignment="1">
      <alignment horizontal="right" wrapText="1"/>
    </xf>
    <xf numFmtId="0" fontId="46" fillId="0" borderId="0" xfId="0" applyFont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68" fontId="0" fillId="0" borderId="0" xfId="0" applyNumberFormat="1" applyBorder="1" applyAlignment="1">
      <alignment horizontal="right" wrapText="1"/>
    </xf>
    <xf numFmtId="166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170" fontId="0" fillId="0" borderId="0" xfId="0" applyNumberFormat="1" applyBorder="1" applyAlignment="1">
      <alignment horizontal="right" wrapText="1"/>
    </xf>
    <xf numFmtId="0" fontId="2" fillId="0" borderId="14" xfId="0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8" fontId="0" fillId="0" borderId="15" xfId="0" applyNumberFormat="1" applyBorder="1" applyAlignment="1">
      <alignment horizontal="right" wrapText="1"/>
    </xf>
    <xf numFmtId="168" fontId="45" fillId="0" borderId="0" xfId="0" applyNumberFormat="1" applyFont="1" applyBorder="1" applyAlignment="1">
      <alignment horizontal="right" wrapText="1"/>
    </xf>
    <xf numFmtId="168" fontId="0" fillId="0" borderId="0" xfId="0" applyNumberFormat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/>
    </xf>
    <xf numFmtId="170" fontId="0" fillId="34" borderId="17" xfId="0" applyNumberFormat="1" applyFill="1" applyBorder="1" applyAlignment="1">
      <alignment horizontal="right" wrapText="1"/>
    </xf>
    <xf numFmtId="170" fontId="0" fillId="34" borderId="18" xfId="0" applyNumberFormat="1" applyFill="1" applyBorder="1" applyAlignment="1">
      <alignment horizontal="right" wrapText="1"/>
    </xf>
    <xf numFmtId="0" fontId="4" fillId="15" borderId="16" xfId="0" applyFont="1" applyFill="1" applyBorder="1" applyAlignment="1">
      <alignment horizontal="left" vertical="center"/>
    </xf>
    <xf numFmtId="170" fontId="0" fillId="15" borderId="17" xfId="0" applyNumberFormat="1" applyFill="1" applyBorder="1" applyAlignment="1">
      <alignment horizontal="right" wrapText="1"/>
    </xf>
    <xf numFmtId="170" fontId="0" fillId="15" borderId="18" xfId="0" applyNumberFormat="1" applyFill="1" applyBorder="1" applyAlignment="1">
      <alignment horizontal="right" wrapText="1"/>
    </xf>
    <xf numFmtId="0" fontId="6" fillId="15" borderId="12" xfId="0" applyFont="1" applyFill="1" applyBorder="1" applyAlignment="1">
      <alignment horizontal="left" vertical="center"/>
    </xf>
    <xf numFmtId="168" fontId="47" fillId="15" borderId="12" xfId="0" applyNumberFormat="1" applyFont="1" applyFill="1" applyBorder="1" applyAlignment="1">
      <alignment horizontal="right" vertical="center" wrapText="1"/>
    </xf>
    <xf numFmtId="0" fontId="4" fillId="16" borderId="16" xfId="0" applyFont="1" applyFill="1" applyBorder="1" applyAlignment="1">
      <alignment horizontal="left" vertical="center"/>
    </xf>
    <xf numFmtId="170" fontId="0" fillId="16" borderId="17" xfId="0" applyNumberFormat="1" applyFill="1" applyBorder="1" applyAlignment="1">
      <alignment horizontal="right" wrapText="1"/>
    </xf>
    <xf numFmtId="170" fontId="0" fillId="16" borderId="18" xfId="0" applyNumberFormat="1" applyFill="1" applyBorder="1" applyAlignment="1">
      <alignment horizontal="right" wrapText="1"/>
    </xf>
    <xf numFmtId="0" fontId="6" fillId="16" borderId="12" xfId="0" applyFont="1" applyFill="1" applyBorder="1" applyAlignment="1">
      <alignment horizontal="left" vertical="center"/>
    </xf>
    <xf numFmtId="168" fontId="47" fillId="16" borderId="12" xfId="0" applyNumberFormat="1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left" vertical="center"/>
    </xf>
    <xf numFmtId="168" fontId="47" fillId="34" borderId="12" xfId="0" applyNumberFormat="1" applyFont="1" applyFill="1" applyBorder="1" applyAlignment="1">
      <alignment horizontal="right" vertical="center" wrapText="1"/>
    </xf>
    <xf numFmtId="168" fontId="47" fillId="15" borderId="19" xfId="0" applyNumberFormat="1" applyFont="1" applyFill="1" applyBorder="1" applyAlignment="1">
      <alignment horizontal="right" vertical="center" wrapText="1"/>
    </xf>
    <xf numFmtId="168" fontId="47" fillId="15" borderId="13" xfId="0" applyNumberFormat="1" applyFont="1" applyFill="1" applyBorder="1" applyAlignment="1">
      <alignment horizontal="right" vertical="center" wrapText="1"/>
    </xf>
    <xf numFmtId="168" fontId="47" fillId="15" borderId="20" xfId="0" applyNumberFormat="1" applyFont="1" applyFill="1" applyBorder="1" applyAlignment="1">
      <alignment horizontal="right" vertical="center" wrapText="1"/>
    </xf>
    <xf numFmtId="168" fontId="47" fillId="15" borderId="10" xfId="0" applyNumberFormat="1" applyFont="1" applyFill="1" applyBorder="1" applyAlignment="1">
      <alignment horizontal="right" vertical="center" wrapText="1"/>
    </xf>
    <xf numFmtId="168" fontId="47" fillId="15" borderId="21" xfId="0" applyNumberFormat="1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36" borderId="0" xfId="0" applyFont="1" applyFill="1" applyBorder="1" applyAlignment="1">
      <alignment horizontal="right" vertical="center" wrapText="1"/>
    </xf>
    <xf numFmtId="186" fontId="0" fillId="0" borderId="0" xfId="0" applyNumberFormat="1" applyAlignment="1">
      <alignment/>
    </xf>
    <xf numFmtId="167" fontId="45" fillId="11" borderId="11" xfId="0" applyNumberFormat="1" applyFont="1" applyFill="1" applyBorder="1" applyAlignment="1">
      <alignment horizontal="right" wrapText="1"/>
    </xf>
    <xf numFmtId="0" fontId="4" fillId="11" borderId="16" xfId="0" applyFont="1" applyFill="1" applyBorder="1" applyAlignment="1">
      <alignment horizontal="left" vertical="center"/>
    </xf>
    <xf numFmtId="170" fontId="0" fillId="11" borderId="17" xfId="0" applyNumberFormat="1" applyFill="1" applyBorder="1" applyAlignment="1">
      <alignment horizontal="right" wrapText="1"/>
    </xf>
    <xf numFmtId="170" fontId="0" fillId="11" borderId="18" xfId="0" applyNumberFormat="1" applyFill="1" applyBorder="1" applyAlignment="1">
      <alignment horizontal="right" wrapText="1"/>
    </xf>
    <xf numFmtId="0" fontId="6" fillId="11" borderId="12" xfId="0" applyFont="1" applyFill="1" applyBorder="1" applyAlignment="1">
      <alignment horizontal="left" vertical="center"/>
    </xf>
    <xf numFmtId="168" fontId="47" fillId="11" borderId="12" xfId="0" applyNumberFormat="1" applyFont="1" applyFill="1" applyBorder="1" applyAlignment="1">
      <alignment horizontal="right" vertical="center" wrapText="1"/>
    </xf>
    <xf numFmtId="168" fontId="47" fillId="11" borderId="19" xfId="0" applyNumberFormat="1" applyFont="1" applyFill="1" applyBorder="1" applyAlignment="1">
      <alignment horizontal="right" vertical="center" wrapText="1"/>
    </xf>
    <xf numFmtId="168" fontId="47" fillId="11" borderId="13" xfId="0" applyNumberFormat="1" applyFont="1" applyFill="1" applyBorder="1" applyAlignment="1">
      <alignment horizontal="right" vertical="center" wrapText="1"/>
    </xf>
    <xf numFmtId="168" fontId="47" fillId="11" borderId="23" xfId="0" applyNumberFormat="1" applyFont="1" applyFill="1" applyBorder="1" applyAlignment="1">
      <alignment horizontal="right" vertical="center" wrapText="1"/>
    </xf>
    <xf numFmtId="168" fontId="47" fillId="11" borderId="1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166" fontId="3" fillId="34" borderId="13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67" fontId="45" fillId="15" borderId="11" xfId="0" applyNumberFormat="1" applyFont="1" applyFill="1" applyBorder="1" applyAlignment="1">
      <alignment horizontal="right" wrapText="1"/>
    </xf>
    <xf numFmtId="0" fontId="0" fillId="0" borderId="0" xfId="0" applyAlignment="1" quotePrefix="1">
      <alignment/>
    </xf>
    <xf numFmtId="0" fontId="4" fillId="37" borderId="16" xfId="0" applyFont="1" applyFill="1" applyBorder="1" applyAlignment="1">
      <alignment horizontal="left" vertical="center"/>
    </xf>
    <xf numFmtId="170" fontId="0" fillId="37" borderId="17" xfId="0" applyNumberFormat="1" applyFill="1" applyBorder="1" applyAlignment="1">
      <alignment horizontal="right" wrapText="1"/>
    </xf>
    <xf numFmtId="170" fontId="0" fillId="37" borderId="18" xfId="0" applyNumberFormat="1" applyFill="1" applyBorder="1" applyAlignment="1">
      <alignment horizontal="right" wrapText="1"/>
    </xf>
    <xf numFmtId="0" fontId="6" fillId="37" borderId="12" xfId="0" applyFont="1" applyFill="1" applyBorder="1" applyAlignment="1">
      <alignment horizontal="left" vertical="center"/>
    </xf>
    <xf numFmtId="168" fontId="47" fillId="37" borderId="12" xfId="0" applyNumberFormat="1" applyFont="1" applyFill="1" applyBorder="1" applyAlignment="1">
      <alignment horizontal="right" vertical="center" wrapText="1"/>
    </xf>
    <xf numFmtId="167" fontId="45" fillId="37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38100</xdr:rowOff>
    </xdr:from>
    <xdr:to>
      <xdr:col>0</xdr:col>
      <xdr:colOff>1104900</xdr:colOff>
      <xdr:row>57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7150" y="10506075"/>
          <a:ext cx="1047750" cy="695325"/>
        </a:xfrm>
        <a:prstGeom prst="rect">
          <a:avLst/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2012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adelante: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Serie enlazada 2011
</a:t>
          </a:r>
        </a:p>
      </xdr:txBody>
    </xdr:sp>
    <xdr:clientData/>
  </xdr:twoCellAnchor>
  <xdr:twoCellAnchor>
    <xdr:from>
      <xdr:col>0</xdr:col>
      <xdr:colOff>1152525</xdr:colOff>
      <xdr:row>49</xdr:row>
      <xdr:rowOff>57150</xdr:rowOff>
    </xdr:from>
    <xdr:to>
      <xdr:col>1</xdr:col>
      <xdr:colOff>0</xdr:colOff>
      <xdr:row>49</xdr:row>
      <xdr:rowOff>57150</xdr:rowOff>
    </xdr:to>
    <xdr:sp>
      <xdr:nvSpPr>
        <xdr:cNvPr id="2" name="3 Conector recto de flecha"/>
        <xdr:cNvSpPr>
          <a:spLocks/>
        </xdr:cNvSpPr>
      </xdr:nvSpPr>
      <xdr:spPr>
        <a:xfrm>
          <a:off x="1152525" y="95726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48</xdr:row>
      <xdr:rowOff>171450</xdr:rowOff>
    </xdr:from>
    <xdr:to>
      <xdr:col>0</xdr:col>
      <xdr:colOff>1123950</xdr:colOff>
      <xdr:row>52</xdr:row>
      <xdr:rowOff>9525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57150" y="9496425"/>
          <a:ext cx="1066800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2007 a 2011 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Serie enlazada 2006
</a:t>
          </a:r>
        </a:p>
      </xdr:txBody>
    </xdr:sp>
    <xdr:clientData/>
  </xdr:twoCellAnchor>
  <xdr:twoCellAnchor>
    <xdr:from>
      <xdr:col>0</xdr:col>
      <xdr:colOff>1152525</xdr:colOff>
      <xdr:row>54</xdr:row>
      <xdr:rowOff>47625</xdr:rowOff>
    </xdr:from>
    <xdr:to>
      <xdr:col>0</xdr:col>
      <xdr:colOff>1343025</xdr:colOff>
      <xdr:row>54</xdr:row>
      <xdr:rowOff>47625</xdr:rowOff>
    </xdr:to>
    <xdr:sp>
      <xdr:nvSpPr>
        <xdr:cNvPr id="4" name="3 Conector recto de flecha"/>
        <xdr:cNvSpPr>
          <a:spLocks/>
        </xdr:cNvSpPr>
      </xdr:nvSpPr>
      <xdr:spPr>
        <a:xfrm>
          <a:off x="1152525" y="105156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44</xdr:row>
      <xdr:rowOff>9525</xdr:rowOff>
    </xdr:from>
    <xdr:to>
      <xdr:col>0</xdr:col>
      <xdr:colOff>1123950</xdr:colOff>
      <xdr:row>48</xdr:row>
      <xdr:rowOff>38100</xdr:rowOff>
    </xdr:to>
    <xdr:sp>
      <xdr:nvSpPr>
        <xdr:cNvPr id="5" name="23 CuadroTexto"/>
        <xdr:cNvSpPr txBox="1">
          <a:spLocks noChangeArrowheads="1"/>
        </xdr:cNvSpPr>
      </xdr:nvSpPr>
      <xdr:spPr>
        <a:xfrm>
          <a:off x="57150" y="8572500"/>
          <a:ext cx="1066800" cy="790575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2002 al 2006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Serie enlazada 2001</a:t>
          </a:r>
        </a:p>
      </xdr:txBody>
    </xdr:sp>
    <xdr:clientData/>
  </xdr:twoCellAnchor>
  <xdr:twoCellAnchor>
    <xdr:from>
      <xdr:col>0</xdr:col>
      <xdr:colOff>1162050</xdr:colOff>
      <xdr:row>44</xdr:row>
      <xdr:rowOff>66675</xdr:rowOff>
    </xdr:from>
    <xdr:to>
      <xdr:col>0</xdr:col>
      <xdr:colOff>1343025</xdr:colOff>
      <xdr:row>44</xdr:row>
      <xdr:rowOff>66675</xdr:rowOff>
    </xdr:to>
    <xdr:sp>
      <xdr:nvSpPr>
        <xdr:cNvPr id="6" name="3 Conector recto de flecha"/>
        <xdr:cNvSpPr>
          <a:spLocks/>
        </xdr:cNvSpPr>
      </xdr:nvSpPr>
      <xdr:spPr>
        <a:xfrm>
          <a:off x="1162050" y="862965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58</xdr:row>
      <xdr:rowOff>180975</xdr:rowOff>
    </xdr:from>
    <xdr:to>
      <xdr:col>0</xdr:col>
      <xdr:colOff>1076325</xdr:colOff>
      <xdr:row>61</xdr:row>
      <xdr:rowOff>180975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66675" y="11410950"/>
          <a:ext cx="1009650" cy="571500"/>
        </a:xfrm>
        <a:prstGeom prst="rect">
          <a:avLst/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2017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adelante: Serie enlazada 2016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1143000</xdr:colOff>
      <xdr:row>59</xdr:row>
      <xdr:rowOff>47625</xdr:rowOff>
    </xdr:from>
    <xdr:to>
      <xdr:col>0</xdr:col>
      <xdr:colOff>1333500</xdr:colOff>
      <xdr:row>59</xdr:row>
      <xdr:rowOff>47625</xdr:rowOff>
    </xdr:to>
    <xdr:sp>
      <xdr:nvSpPr>
        <xdr:cNvPr id="8" name="3 Conector recto de flecha"/>
        <xdr:cNvSpPr>
          <a:spLocks/>
        </xdr:cNvSpPr>
      </xdr:nvSpPr>
      <xdr:spPr>
        <a:xfrm>
          <a:off x="1143000" y="114681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64</xdr:row>
      <xdr:rowOff>38100</xdr:rowOff>
    </xdr:from>
    <xdr:to>
      <xdr:col>0</xdr:col>
      <xdr:colOff>1076325</xdr:colOff>
      <xdr:row>70</xdr:row>
      <xdr:rowOff>38100</xdr:rowOff>
    </xdr:to>
    <xdr:sp>
      <xdr:nvSpPr>
        <xdr:cNvPr id="9" name="7 CuadroTexto"/>
        <xdr:cNvSpPr txBox="1">
          <a:spLocks noChangeArrowheads="1"/>
        </xdr:cNvSpPr>
      </xdr:nvSpPr>
      <xdr:spPr>
        <a:xfrm>
          <a:off x="66675" y="12411075"/>
          <a:ext cx="1009650" cy="11430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2022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adelante: Serie enlazada 2021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1114425</xdr:colOff>
      <xdr:row>64</xdr:row>
      <xdr:rowOff>66675</xdr:rowOff>
    </xdr:from>
    <xdr:to>
      <xdr:col>0</xdr:col>
      <xdr:colOff>1304925</xdr:colOff>
      <xdr:row>64</xdr:row>
      <xdr:rowOff>66675</xdr:rowOff>
    </xdr:to>
    <xdr:sp>
      <xdr:nvSpPr>
        <xdr:cNvPr id="10" name="3 Conector recto de flecha"/>
        <xdr:cNvSpPr>
          <a:spLocks/>
        </xdr:cNvSpPr>
      </xdr:nvSpPr>
      <xdr:spPr>
        <a:xfrm>
          <a:off x="1114425" y="124396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_2010"/>
      <sheetName val="Dato Base"/>
      <sheetName val="Interanual"/>
      <sheetName val="Mensual"/>
      <sheetName val="INSS"/>
      <sheetName val="Ejemplo según INE"/>
      <sheetName val="Explicación"/>
      <sheetName val="Explicación 2006"/>
      <sheetName val="Hoja1"/>
    </sheetNames>
    <sheetDataSet>
      <sheetData sheetId="1">
        <row r="131">
          <cell r="M131">
            <v>104562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75" zoomScaleNormal="75" zoomScalePageLayoutView="0" workbookViewId="0" topLeftCell="A49">
      <selection activeCell="E76" sqref="E76"/>
    </sheetView>
  </sheetViews>
  <sheetFormatPr defaultColWidth="11.421875" defaultRowHeight="15"/>
  <cols>
    <col min="1" max="1" width="20.140625" style="0" customWidth="1"/>
    <col min="2" max="2" width="11.00390625" style="0" customWidth="1"/>
    <col min="3" max="10" width="12.28125" style="0" customWidth="1"/>
    <col min="11" max="11" width="13.28125" style="0" customWidth="1"/>
    <col min="12" max="14" width="12.28125" style="0" customWidth="1"/>
    <col min="15" max="15" width="16.7109375" style="0" customWidth="1"/>
  </cols>
  <sheetData>
    <row r="1" spans="1:14" ht="28.5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" ht="15.75" customHeight="1">
      <c r="A2" s="7"/>
      <c r="B2" s="23" t="s">
        <v>25</v>
      </c>
    </row>
    <row r="3" spans="2:14" ht="15"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2:14" ht="15">
      <c r="B4" s="1">
        <v>1961</v>
      </c>
      <c r="C4" s="4">
        <v>5.02</v>
      </c>
      <c r="D4" s="4">
        <v>4.979</v>
      </c>
      <c r="E4" s="4">
        <v>4.957</v>
      </c>
      <c r="F4" s="4">
        <v>4.97</v>
      </c>
      <c r="G4" s="4">
        <v>4.957</v>
      </c>
      <c r="H4" s="4">
        <v>4.93</v>
      </c>
      <c r="I4" s="4">
        <v>4.93</v>
      </c>
      <c r="J4" s="4">
        <v>4.938</v>
      </c>
      <c r="K4" s="4">
        <v>4.942</v>
      </c>
      <c r="L4" s="4">
        <v>4.961</v>
      </c>
      <c r="M4" s="4">
        <v>5.038</v>
      </c>
      <c r="N4" s="4">
        <v>5.047</v>
      </c>
    </row>
    <row r="5" spans="2:14" ht="15">
      <c r="B5" s="1">
        <v>1962</v>
      </c>
      <c r="C5" s="4">
        <v>5.038</v>
      </c>
      <c r="D5" s="4">
        <v>5.061</v>
      </c>
      <c r="E5" s="4">
        <v>5.105</v>
      </c>
      <c r="F5" s="4">
        <v>5.177</v>
      </c>
      <c r="G5" s="4">
        <v>5.243</v>
      </c>
      <c r="H5" s="4">
        <v>5.27</v>
      </c>
      <c r="I5" s="4">
        <v>5.27</v>
      </c>
      <c r="J5" s="4">
        <v>5.257</v>
      </c>
      <c r="K5" s="4">
        <v>5.289</v>
      </c>
      <c r="L5" s="4">
        <v>5.34</v>
      </c>
      <c r="M5" s="4">
        <v>5.477</v>
      </c>
      <c r="N5" s="4">
        <v>5.547</v>
      </c>
    </row>
    <row r="6" spans="2:14" ht="15">
      <c r="B6" s="1">
        <v>1963</v>
      </c>
      <c r="C6" s="4">
        <v>5.56</v>
      </c>
      <c r="D6" s="4">
        <v>5.604</v>
      </c>
      <c r="E6" s="4">
        <v>5.713</v>
      </c>
      <c r="F6" s="4">
        <v>5.709</v>
      </c>
      <c r="G6" s="4">
        <v>5.741</v>
      </c>
      <c r="H6" s="4">
        <v>5.635</v>
      </c>
      <c r="I6" s="4">
        <v>5.695</v>
      </c>
      <c r="J6" s="4">
        <v>5.754</v>
      </c>
      <c r="K6" s="4">
        <v>5.741</v>
      </c>
      <c r="L6" s="4">
        <v>5.757</v>
      </c>
      <c r="M6" s="4">
        <v>5.829</v>
      </c>
      <c r="N6" s="4">
        <v>5.851</v>
      </c>
    </row>
    <row r="7" spans="2:14" ht="15">
      <c r="B7" s="1">
        <v>1964</v>
      </c>
      <c r="C7" s="4">
        <v>5.842</v>
      </c>
      <c r="D7" s="4">
        <v>5.846</v>
      </c>
      <c r="E7" s="4">
        <v>5.864</v>
      </c>
      <c r="F7" s="4">
        <v>5.886</v>
      </c>
      <c r="G7" s="4">
        <v>5.901</v>
      </c>
      <c r="H7" s="4">
        <v>5.98</v>
      </c>
      <c r="I7" s="4">
        <v>6.109</v>
      </c>
      <c r="J7" s="4">
        <v>6.205</v>
      </c>
      <c r="K7" s="4">
        <v>6.266</v>
      </c>
      <c r="L7" s="4">
        <v>6.369</v>
      </c>
      <c r="M7" s="4">
        <v>6.516</v>
      </c>
      <c r="N7" s="4">
        <v>6.592</v>
      </c>
    </row>
    <row r="8" spans="2:14" ht="15">
      <c r="B8" s="1">
        <v>1965</v>
      </c>
      <c r="C8" s="4">
        <v>6.657</v>
      </c>
      <c r="D8" s="4">
        <v>6.771</v>
      </c>
      <c r="E8" s="4">
        <v>6.824</v>
      </c>
      <c r="F8" s="4">
        <v>6.874</v>
      </c>
      <c r="G8" s="4">
        <v>6.902</v>
      </c>
      <c r="H8" s="4">
        <v>6.871</v>
      </c>
      <c r="I8" s="4">
        <v>6.88</v>
      </c>
      <c r="J8" s="4">
        <v>6.915</v>
      </c>
      <c r="K8" s="4">
        <v>6.981</v>
      </c>
      <c r="L8" s="4">
        <v>7.018</v>
      </c>
      <c r="M8" s="4">
        <v>7.169</v>
      </c>
      <c r="N8" s="4">
        <v>7.21</v>
      </c>
    </row>
    <row r="9" spans="2:14" ht="15">
      <c r="B9" s="1">
        <v>1966</v>
      </c>
      <c r="C9" s="4">
        <v>7.197</v>
      </c>
      <c r="D9" s="4">
        <v>7.191</v>
      </c>
      <c r="E9" s="4">
        <v>7.191</v>
      </c>
      <c r="F9" s="4">
        <v>7.26</v>
      </c>
      <c r="G9" s="4">
        <v>7.366</v>
      </c>
      <c r="H9" s="4">
        <v>7.38</v>
      </c>
      <c r="I9" s="4">
        <v>7.376</v>
      </c>
      <c r="J9" s="4">
        <v>7.389</v>
      </c>
      <c r="K9" s="4">
        <v>7.366</v>
      </c>
      <c r="L9" s="4">
        <v>7.411</v>
      </c>
      <c r="M9" s="4">
        <v>7.54</v>
      </c>
      <c r="N9" s="4">
        <v>7.589</v>
      </c>
    </row>
    <row r="10" spans="2:14" ht="15">
      <c r="B10" s="1">
        <v>1967</v>
      </c>
      <c r="C10" s="4">
        <v>7.593</v>
      </c>
      <c r="D10" s="4">
        <v>7.652</v>
      </c>
      <c r="E10" s="4">
        <v>7.684</v>
      </c>
      <c r="F10" s="4">
        <v>7.791</v>
      </c>
      <c r="G10" s="4">
        <v>7.818</v>
      </c>
      <c r="H10" s="4">
        <v>7.75</v>
      </c>
      <c r="I10" s="4">
        <v>7.755</v>
      </c>
      <c r="J10" s="4">
        <v>7.868</v>
      </c>
      <c r="K10" s="4">
        <v>7.89</v>
      </c>
      <c r="L10" s="4">
        <v>7.922</v>
      </c>
      <c r="M10" s="4">
        <v>8.087</v>
      </c>
      <c r="N10" s="4">
        <v>8.087</v>
      </c>
    </row>
    <row r="11" spans="2:14" ht="15">
      <c r="B11" s="1">
        <v>1968</v>
      </c>
      <c r="C11" s="4">
        <v>8.11</v>
      </c>
      <c r="D11" s="4">
        <v>8.11</v>
      </c>
      <c r="E11" s="4">
        <v>8.193</v>
      </c>
      <c r="F11" s="4">
        <v>8.265</v>
      </c>
      <c r="G11" s="4">
        <v>8.238</v>
      </c>
      <c r="H11" s="4">
        <v>8.261</v>
      </c>
      <c r="I11" s="4">
        <v>8.193</v>
      </c>
      <c r="J11" s="4">
        <v>8.198</v>
      </c>
      <c r="K11" s="4">
        <v>8.185</v>
      </c>
      <c r="L11" s="4">
        <v>8.211</v>
      </c>
      <c r="M11" s="4">
        <v>8.265</v>
      </c>
      <c r="N11" s="4">
        <v>8.32</v>
      </c>
    </row>
    <row r="12" spans="2:14" ht="15">
      <c r="B12" s="1">
        <v>1969</v>
      </c>
      <c r="C12" s="4">
        <v>8.301</v>
      </c>
      <c r="D12" s="4">
        <v>8.251</v>
      </c>
      <c r="E12" s="4">
        <v>8.301</v>
      </c>
      <c r="F12" s="4">
        <v>8.399</v>
      </c>
      <c r="G12" s="4">
        <v>8.399</v>
      </c>
      <c r="H12" s="4">
        <v>8.301</v>
      </c>
      <c r="I12" s="4">
        <v>8.366</v>
      </c>
      <c r="J12" s="4">
        <v>8.392</v>
      </c>
      <c r="K12" s="4">
        <v>8.408</v>
      </c>
      <c r="L12" s="4">
        <v>8.44</v>
      </c>
      <c r="M12" s="4">
        <v>8.515</v>
      </c>
      <c r="N12" s="4">
        <v>8.605</v>
      </c>
    </row>
    <row r="13" spans="2:14" ht="15">
      <c r="B13" s="1">
        <v>1970</v>
      </c>
      <c r="C13" s="4">
        <v>8.646</v>
      </c>
      <c r="D13" s="4">
        <v>8.613</v>
      </c>
      <c r="E13" s="4">
        <v>8.679</v>
      </c>
      <c r="F13" s="4">
        <v>8.727</v>
      </c>
      <c r="G13" s="4">
        <v>8.67</v>
      </c>
      <c r="H13" s="4">
        <v>8.703</v>
      </c>
      <c r="I13" s="4">
        <v>8.867</v>
      </c>
      <c r="J13" s="4">
        <v>9.007</v>
      </c>
      <c r="K13" s="4">
        <v>9.048</v>
      </c>
      <c r="L13" s="4">
        <v>9.138</v>
      </c>
      <c r="M13" s="4">
        <v>9.162</v>
      </c>
      <c r="N13" s="4">
        <v>9.188</v>
      </c>
    </row>
    <row r="14" spans="2:14" ht="15">
      <c r="B14" s="1">
        <v>1971</v>
      </c>
      <c r="C14" s="4">
        <v>9.285</v>
      </c>
      <c r="D14" s="4">
        <v>9.278</v>
      </c>
      <c r="E14" s="4">
        <v>9.376</v>
      </c>
      <c r="F14" s="4">
        <v>9.475</v>
      </c>
      <c r="G14" s="4">
        <v>9.533</v>
      </c>
      <c r="H14" s="4">
        <v>9.573</v>
      </c>
      <c r="I14" s="4">
        <v>9.573</v>
      </c>
      <c r="J14" s="4">
        <v>9.59</v>
      </c>
      <c r="K14" s="4">
        <v>9.704</v>
      </c>
      <c r="L14" s="4">
        <v>9.811</v>
      </c>
      <c r="M14" s="4">
        <v>9.944</v>
      </c>
      <c r="N14" s="4">
        <v>10.074</v>
      </c>
    </row>
    <row r="15" spans="2:14" ht="15">
      <c r="B15" s="1">
        <v>1972</v>
      </c>
      <c r="C15" s="4">
        <v>10.082</v>
      </c>
      <c r="D15" s="4">
        <v>10.074</v>
      </c>
      <c r="E15" s="4">
        <v>10.172</v>
      </c>
      <c r="F15" s="4">
        <v>10.172</v>
      </c>
      <c r="G15" s="4">
        <v>10.222</v>
      </c>
      <c r="H15" s="4">
        <v>10.246</v>
      </c>
      <c r="I15" s="4">
        <v>10.386</v>
      </c>
      <c r="J15" s="4">
        <v>10.493</v>
      </c>
      <c r="K15" s="4">
        <v>10.641</v>
      </c>
      <c r="L15" s="4">
        <v>10.714</v>
      </c>
      <c r="M15" s="4">
        <v>10.731</v>
      </c>
      <c r="N15" s="4">
        <v>10.814</v>
      </c>
    </row>
    <row r="16" spans="2:14" ht="15">
      <c r="B16" s="1">
        <v>1973</v>
      </c>
      <c r="C16" s="4">
        <v>10.895</v>
      </c>
      <c r="D16" s="4">
        <v>10.912</v>
      </c>
      <c r="E16" s="4">
        <v>11.002</v>
      </c>
      <c r="F16" s="4">
        <v>11.158</v>
      </c>
      <c r="G16" s="4">
        <v>11.322</v>
      </c>
      <c r="H16" s="4">
        <v>11.494</v>
      </c>
      <c r="I16" s="4">
        <v>11.617</v>
      </c>
      <c r="J16" s="4">
        <v>11.808</v>
      </c>
      <c r="K16" s="4">
        <v>12.012</v>
      </c>
      <c r="L16" s="4">
        <v>12.202</v>
      </c>
      <c r="M16" s="4">
        <v>12.217</v>
      </c>
      <c r="N16" s="4">
        <v>12.35</v>
      </c>
    </row>
    <row r="17" spans="2:14" ht="15">
      <c r="B17" s="1">
        <v>1974</v>
      </c>
      <c r="C17" s="4">
        <v>12.423</v>
      </c>
      <c r="D17" s="4">
        <v>12.465</v>
      </c>
      <c r="E17" s="4">
        <v>12.736</v>
      </c>
      <c r="F17" s="4">
        <v>13.015</v>
      </c>
      <c r="G17" s="4">
        <v>13.179</v>
      </c>
      <c r="H17" s="4">
        <v>13.236</v>
      </c>
      <c r="I17" s="4">
        <v>13.393</v>
      </c>
      <c r="J17" s="4">
        <v>13.614</v>
      </c>
      <c r="K17" s="4">
        <v>13.828</v>
      </c>
      <c r="L17" s="4">
        <v>13.975</v>
      </c>
      <c r="M17" s="4">
        <v>14.361</v>
      </c>
      <c r="N17" s="4">
        <v>14.558</v>
      </c>
    </row>
    <row r="18" spans="2:14" ht="15">
      <c r="B18" s="1">
        <v>1975</v>
      </c>
      <c r="C18" s="4">
        <v>14.762</v>
      </c>
      <c r="D18" s="4">
        <v>14.903</v>
      </c>
      <c r="E18" s="4">
        <v>15</v>
      </c>
      <c r="F18" s="4">
        <v>15.264</v>
      </c>
      <c r="G18" s="4">
        <v>15.452</v>
      </c>
      <c r="H18" s="4">
        <v>15.494</v>
      </c>
      <c r="I18" s="4">
        <v>15.74</v>
      </c>
      <c r="J18" s="4">
        <v>15.987</v>
      </c>
      <c r="K18" s="4">
        <v>16.241</v>
      </c>
      <c r="L18" s="4">
        <v>16.241</v>
      </c>
      <c r="M18" s="4">
        <v>16.347</v>
      </c>
      <c r="N18" s="4">
        <v>16.61</v>
      </c>
    </row>
    <row r="19" spans="2:14" ht="15">
      <c r="B19" s="1">
        <v>1976</v>
      </c>
      <c r="C19" s="4">
        <v>16.807</v>
      </c>
      <c r="D19" s="4">
        <v>16.997</v>
      </c>
      <c r="E19" s="4">
        <v>17.391</v>
      </c>
      <c r="F19" s="4">
        <v>17.743</v>
      </c>
      <c r="G19" s="4">
        <v>18.556</v>
      </c>
      <c r="H19" s="4">
        <v>18.442</v>
      </c>
      <c r="I19" s="4">
        <v>18.556</v>
      </c>
      <c r="J19" s="4">
        <v>18.713</v>
      </c>
      <c r="K19" s="4">
        <v>19.065</v>
      </c>
      <c r="L19" s="4">
        <v>19.329</v>
      </c>
      <c r="M19" s="4">
        <v>19.69</v>
      </c>
      <c r="N19" s="4">
        <v>19.894</v>
      </c>
    </row>
    <row r="20" spans="2:14" ht="15">
      <c r="B20" s="1">
        <v>1977</v>
      </c>
      <c r="C20" s="4">
        <v>20.542</v>
      </c>
      <c r="D20" s="4">
        <v>20.849</v>
      </c>
      <c r="E20" s="4">
        <v>21.348</v>
      </c>
      <c r="F20" s="4">
        <v>21.736</v>
      </c>
      <c r="G20" s="4">
        <v>21.926</v>
      </c>
      <c r="H20" s="4">
        <v>22.539</v>
      </c>
      <c r="I20" s="4">
        <v>23.278</v>
      </c>
      <c r="J20" s="4">
        <v>24.033</v>
      </c>
      <c r="K20" s="4">
        <v>24.368</v>
      </c>
      <c r="L20" s="4">
        <v>24.747</v>
      </c>
      <c r="M20" s="4">
        <v>24.947</v>
      </c>
      <c r="N20" s="4">
        <v>25.144</v>
      </c>
    </row>
    <row r="21" spans="2:14" ht="15">
      <c r="B21" s="1">
        <v>1978</v>
      </c>
      <c r="C21" s="4">
        <v>25.545</v>
      </c>
      <c r="D21" s="4">
        <v>25.796</v>
      </c>
      <c r="E21" s="4">
        <v>26.127</v>
      </c>
      <c r="F21" s="4">
        <v>26.677</v>
      </c>
      <c r="G21" s="4">
        <v>26.944</v>
      </c>
      <c r="H21" s="4">
        <v>27.216</v>
      </c>
      <c r="I21" s="4">
        <v>27.806</v>
      </c>
      <c r="J21" s="4">
        <v>28.291</v>
      </c>
      <c r="K21" s="4">
        <v>28.524</v>
      </c>
      <c r="L21" s="4">
        <v>28.785</v>
      </c>
      <c r="M21" s="4">
        <v>28.911</v>
      </c>
      <c r="N21" s="4">
        <v>29.303</v>
      </c>
    </row>
    <row r="22" spans="2:14" ht="15">
      <c r="B22" s="1">
        <v>1979</v>
      </c>
      <c r="C22" s="4">
        <v>29.806</v>
      </c>
      <c r="D22" s="4">
        <v>30.037</v>
      </c>
      <c r="E22" s="4">
        <v>30.349</v>
      </c>
      <c r="F22" s="4">
        <v>30.807</v>
      </c>
      <c r="G22" s="4">
        <v>31.167</v>
      </c>
      <c r="H22" s="4">
        <v>31.442</v>
      </c>
      <c r="I22" s="4">
        <v>32.121</v>
      </c>
      <c r="J22" s="4">
        <v>32.437</v>
      </c>
      <c r="K22" s="4">
        <v>32.864</v>
      </c>
      <c r="L22" s="4">
        <v>33.305</v>
      </c>
      <c r="M22" s="4">
        <v>33.385</v>
      </c>
      <c r="N22" s="4">
        <v>33.872</v>
      </c>
    </row>
    <row r="23" spans="2:14" ht="15">
      <c r="B23" s="1">
        <v>1980</v>
      </c>
      <c r="C23" s="4">
        <v>34.804</v>
      </c>
      <c r="D23" s="4">
        <v>35.115</v>
      </c>
      <c r="E23" s="4">
        <v>35.304</v>
      </c>
      <c r="F23" s="4">
        <v>35.645</v>
      </c>
      <c r="G23" s="4">
        <v>35.892</v>
      </c>
      <c r="H23" s="4">
        <v>36.449</v>
      </c>
      <c r="I23" s="4">
        <v>36.964</v>
      </c>
      <c r="J23" s="4">
        <v>37.397</v>
      </c>
      <c r="K23" s="4">
        <v>37.795</v>
      </c>
      <c r="L23" s="4">
        <v>38.098</v>
      </c>
      <c r="M23" s="4">
        <v>38.487</v>
      </c>
      <c r="N23" s="4">
        <v>39.025</v>
      </c>
    </row>
    <row r="24" spans="2:14" ht="15">
      <c r="B24" s="1">
        <v>1981</v>
      </c>
      <c r="C24" s="4">
        <v>39.818</v>
      </c>
      <c r="D24" s="4">
        <v>40.02</v>
      </c>
      <c r="E24" s="4">
        <v>40.817</v>
      </c>
      <c r="F24" s="4">
        <v>41.223</v>
      </c>
      <c r="G24" s="4">
        <v>41.415</v>
      </c>
      <c r="H24" s="4">
        <v>41.451</v>
      </c>
      <c r="I24" s="4">
        <v>42.263</v>
      </c>
      <c r="J24" s="4">
        <v>42.778</v>
      </c>
      <c r="K24" s="4">
        <v>43.118</v>
      </c>
      <c r="L24" s="4">
        <v>43.603</v>
      </c>
      <c r="M24" s="4">
        <v>43.981</v>
      </c>
      <c r="N24" s="4">
        <v>44.647</v>
      </c>
    </row>
    <row r="25" spans="2:14" ht="15">
      <c r="B25" s="1">
        <v>1982</v>
      </c>
      <c r="C25" s="4">
        <v>45.572</v>
      </c>
      <c r="D25" s="4">
        <v>45.927</v>
      </c>
      <c r="E25" s="4">
        <v>46.378</v>
      </c>
      <c r="F25" s="4">
        <v>46.988</v>
      </c>
      <c r="G25" s="4">
        <v>47.668</v>
      </c>
      <c r="H25" s="4">
        <v>48.126</v>
      </c>
      <c r="I25" s="4">
        <v>48.744</v>
      </c>
      <c r="J25" s="4">
        <v>49.082</v>
      </c>
      <c r="K25" s="4">
        <v>49.139</v>
      </c>
      <c r="L25" s="4">
        <v>49.631</v>
      </c>
      <c r="M25" s="4">
        <v>49.793</v>
      </c>
      <c r="N25" s="4">
        <v>50.901</v>
      </c>
    </row>
    <row r="26" spans="2:14" ht="15">
      <c r="B26" s="1">
        <v>1983</v>
      </c>
      <c r="C26" s="4">
        <v>51.761</v>
      </c>
      <c r="D26" s="4">
        <v>52.021</v>
      </c>
      <c r="E26" s="4">
        <v>52.337</v>
      </c>
      <c r="F26" s="4">
        <v>53.056</v>
      </c>
      <c r="G26" s="4">
        <v>53.276</v>
      </c>
      <c r="H26" s="4">
        <v>53.588</v>
      </c>
      <c r="I26" s="4">
        <v>53.779</v>
      </c>
      <c r="J26" s="4">
        <v>54.501</v>
      </c>
      <c r="K26" s="4">
        <v>54.937</v>
      </c>
      <c r="L26" s="4">
        <v>55.682</v>
      </c>
      <c r="M26" s="4">
        <v>56.249</v>
      </c>
      <c r="N26" s="4">
        <v>57.122</v>
      </c>
    </row>
    <row r="27" spans="2:14" ht="15">
      <c r="B27" s="1">
        <v>1984</v>
      </c>
      <c r="C27" s="4">
        <v>58.007</v>
      </c>
      <c r="D27" s="4">
        <v>58.227</v>
      </c>
      <c r="E27" s="4">
        <v>58.696</v>
      </c>
      <c r="F27" s="4">
        <v>58.973</v>
      </c>
      <c r="G27" s="4">
        <v>59.292</v>
      </c>
      <c r="H27" s="4">
        <v>59.712</v>
      </c>
      <c r="I27" s="4">
        <v>60.629</v>
      </c>
      <c r="J27" s="4">
        <v>61.05</v>
      </c>
      <c r="K27" s="4">
        <v>61.174</v>
      </c>
      <c r="L27" s="4">
        <v>61.543</v>
      </c>
      <c r="M27" s="4">
        <v>61.859</v>
      </c>
      <c r="N27" s="4">
        <v>62.278</v>
      </c>
    </row>
    <row r="28" spans="2:14" ht="15">
      <c r="B28" s="1">
        <v>1985</v>
      </c>
      <c r="C28" s="4">
        <v>63.438</v>
      </c>
      <c r="D28" s="4">
        <v>63.898</v>
      </c>
      <c r="E28" s="4">
        <v>64.296</v>
      </c>
      <c r="F28" s="4">
        <v>64.959</v>
      </c>
      <c r="G28" s="4">
        <v>65.163</v>
      </c>
      <c r="H28" s="4">
        <v>65.052</v>
      </c>
      <c r="I28" s="4">
        <v>65.422</v>
      </c>
      <c r="J28" s="4">
        <v>65.52</v>
      </c>
      <c r="K28" s="4">
        <v>66.239</v>
      </c>
      <c r="L28" s="4">
        <v>66.58</v>
      </c>
      <c r="M28" s="4">
        <v>67.093</v>
      </c>
      <c r="N28" s="4">
        <v>67.371</v>
      </c>
    </row>
    <row r="29" spans="2:14" ht="15">
      <c r="B29" s="1">
        <v>1986</v>
      </c>
      <c r="C29" s="4">
        <v>69.308</v>
      </c>
      <c r="D29" s="4">
        <v>69.617</v>
      </c>
      <c r="E29" s="4">
        <v>69.852</v>
      </c>
      <c r="F29" s="4">
        <v>70.022</v>
      </c>
      <c r="G29" s="4">
        <v>70.217</v>
      </c>
      <c r="H29" s="4">
        <v>70.862</v>
      </c>
      <c r="I29" s="4">
        <v>71.57</v>
      </c>
      <c r="J29" s="4">
        <v>71.773</v>
      </c>
      <c r="K29" s="4">
        <v>72.516</v>
      </c>
      <c r="L29" s="4">
        <v>72.787</v>
      </c>
      <c r="M29" s="4">
        <v>72.62</v>
      </c>
      <c r="N29" s="4">
        <v>72.93</v>
      </c>
    </row>
    <row r="30" spans="2:14" ht="15">
      <c r="B30" s="1">
        <v>1987</v>
      </c>
      <c r="C30" s="4">
        <v>73.489</v>
      </c>
      <c r="D30" s="4">
        <v>73.802</v>
      </c>
      <c r="E30" s="4">
        <v>74.231</v>
      </c>
      <c r="F30" s="4">
        <v>74.399</v>
      </c>
      <c r="G30" s="4">
        <v>74.307</v>
      </c>
      <c r="H30" s="4">
        <v>74.325</v>
      </c>
      <c r="I30" s="4">
        <v>75.078</v>
      </c>
      <c r="J30" s="4">
        <v>75.045</v>
      </c>
      <c r="K30" s="4">
        <v>75.737</v>
      </c>
      <c r="L30" s="4">
        <v>76.187</v>
      </c>
      <c r="M30" s="4">
        <v>76.012</v>
      </c>
      <c r="N30" s="4">
        <v>76.284</v>
      </c>
    </row>
    <row r="31" spans="2:14" ht="15">
      <c r="B31" s="1">
        <v>1988</v>
      </c>
      <c r="C31" s="4">
        <v>76.768</v>
      </c>
      <c r="D31" s="4">
        <v>76.978</v>
      </c>
      <c r="E31" s="4">
        <v>77.536</v>
      </c>
      <c r="F31" s="4">
        <v>77.266</v>
      </c>
      <c r="G31" s="4">
        <v>77.262</v>
      </c>
      <c r="H31" s="4">
        <v>77.562</v>
      </c>
      <c r="I31" s="4">
        <v>78.586</v>
      </c>
      <c r="J31" s="4">
        <v>79.363</v>
      </c>
      <c r="K31" s="4">
        <v>80.06</v>
      </c>
      <c r="L31" s="4">
        <v>80.15</v>
      </c>
      <c r="M31" s="4">
        <v>80.105</v>
      </c>
      <c r="N31" s="4">
        <v>80.742</v>
      </c>
    </row>
    <row r="32" spans="2:14" ht="15">
      <c r="B32" s="1">
        <v>1989</v>
      </c>
      <c r="C32" s="4">
        <v>81.68</v>
      </c>
      <c r="D32" s="4">
        <v>81.738</v>
      </c>
      <c r="E32" s="4">
        <v>82.26</v>
      </c>
      <c r="F32" s="4">
        <v>82.481</v>
      </c>
      <c r="G32" s="4">
        <v>82.598</v>
      </c>
      <c r="H32" s="4">
        <v>83.048</v>
      </c>
      <c r="I32" s="4">
        <v>84.396</v>
      </c>
      <c r="J32" s="4">
        <v>84.59</v>
      </c>
      <c r="K32" s="4">
        <v>85.485</v>
      </c>
      <c r="L32" s="4">
        <v>85.83</v>
      </c>
      <c r="M32" s="4">
        <v>85.969</v>
      </c>
      <c r="N32" s="4">
        <v>86.304</v>
      </c>
    </row>
    <row r="33" spans="2:14" ht="15">
      <c r="B33" s="1">
        <v>1990</v>
      </c>
      <c r="C33" s="4">
        <v>87.144</v>
      </c>
      <c r="D33" s="4">
        <v>87.697</v>
      </c>
      <c r="E33" s="4">
        <v>88.018</v>
      </c>
      <c r="F33" s="4">
        <v>88.218</v>
      </c>
      <c r="G33" s="4">
        <v>88.211</v>
      </c>
      <c r="H33" s="4">
        <v>88.483</v>
      </c>
      <c r="I33" s="4">
        <v>89.672</v>
      </c>
      <c r="J33" s="4">
        <v>90.065</v>
      </c>
      <c r="K33" s="4">
        <v>91.013</v>
      </c>
      <c r="L33" s="4">
        <v>91.821</v>
      </c>
      <c r="M33" s="4">
        <v>91.729</v>
      </c>
      <c r="N33" s="4">
        <v>91.955</v>
      </c>
    </row>
    <row r="34" spans="2:14" ht="15">
      <c r="B34" s="1">
        <v>1991</v>
      </c>
      <c r="C34" s="4">
        <v>93.025</v>
      </c>
      <c r="D34" s="4">
        <v>92.895</v>
      </c>
      <c r="E34" s="4">
        <v>93.197</v>
      </c>
      <c r="F34" s="4">
        <v>93.399</v>
      </c>
      <c r="G34" s="4">
        <v>93.664</v>
      </c>
      <c r="H34" s="4">
        <v>93.934</v>
      </c>
      <c r="I34" s="4">
        <v>95.1</v>
      </c>
      <c r="J34" s="4">
        <v>95.453</v>
      </c>
      <c r="K34" s="4">
        <v>96.233</v>
      </c>
      <c r="L34" s="4">
        <v>96.838</v>
      </c>
      <c r="M34" s="4">
        <v>96.985</v>
      </c>
      <c r="N34" s="4">
        <v>97.038</v>
      </c>
    </row>
    <row r="35" spans="2:14" ht="15">
      <c r="B35" s="1">
        <v>1992</v>
      </c>
      <c r="C35" s="4">
        <v>98.576</v>
      </c>
      <c r="D35" s="4">
        <v>99.233</v>
      </c>
      <c r="E35" s="4">
        <v>99.592</v>
      </c>
      <c r="F35" s="4">
        <v>99.485</v>
      </c>
      <c r="G35" s="4">
        <v>99.745</v>
      </c>
      <c r="H35" s="4">
        <v>99.726</v>
      </c>
      <c r="I35" s="4">
        <v>100.05</v>
      </c>
      <c r="J35" s="4">
        <v>100.962</v>
      </c>
      <c r="K35" s="4">
        <v>101.795</v>
      </c>
      <c r="L35" s="4">
        <v>101.856</v>
      </c>
      <c r="M35" s="4">
        <v>101.921</v>
      </c>
      <c r="N35" s="4">
        <v>102.227</v>
      </c>
    </row>
    <row r="36" spans="2:14" ht="15">
      <c r="B36" s="1">
        <v>1993</v>
      </c>
      <c r="C36" s="4">
        <v>103.185</v>
      </c>
      <c r="D36" s="4">
        <v>103.218</v>
      </c>
      <c r="E36" s="4">
        <v>103.581</v>
      </c>
      <c r="F36" s="4">
        <v>104.035</v>
      </c>
      <c r="G36" s="4">
        <v>104.322</v>
      </c>
      <c r="H36" s="4">
        <v>104.581</v>
      </c>
      <c r="I36" s="4">
        <v>104.955</v>
      </c>
      <c r="J36" s="4">
        <v>105.583</v>
      </c>
      <c r="K36" s="4">
        <v>106.18</v>
      </c>
      <c r="L36" s="4">
        <v>106.576</v>
      </c>
      <c r="M36" s="4">
        <v>106.755</v>
      </c>
      <c r="N36" s="4">
        <v>107.262</v>
      </c>
    </row>
    <row r="37" spans="2:14" ht="15">
      <c r="B37" s="1">
        <v>1994</v>
      </c>
      <c r="C37" s="4">
        <v>108.346</v>
      </c>
      <c r="D37" s="4">
        <v>108.385</v>
      </c>
      <c r="E37" s="4">
        <v>108.743</v>
      </c>
      <c r="F37" s="4">
        <v>109.171</v>
      </c>
      <c r="G37" s="4">
        <v>109.394</v>
      </c>
      <c r="H37" s="4">
        <v>109.512</v>
      </c>
      <c r="I37" s="4">
        <v>109.941</v>
      </c>
      <c r="J37" s="4">
        <v>110.651</v>
      </c>
      <c r="K37" s="4">
        <v>110.988</v>
      </c>
      <c r="L37" s="4">
        <v>111.229</v>
      </c>
      <c r="M37" s="4">
        <v>111.422</v>
      </c>
      <c r="N37" s="4">
        <v>111.914</v>
      </c>
    </row>
    <row r="38" spans="2:14" ht="15">
      <c r="B38" s="1">
        <v>1995</v>
      </c>
      <c r="C38" s="4">
        <v>113.074</v>
      </c>
      <c r="D38" s="4">
        <v>113.628</v>
      </c>
      <c r="E38" s="4">
        <v>114.29</v>
      </c>
      <c r="F38" s="4">
        <v>114.896</v>
      </c>
      <c r="G38" s="4">
        <v>114.942</v>
      </c>
      <c r="H38" s="4">
        <v>115.051</v>
      </c>
      <c r="I38" s="4">
        <v>115.069</v>
      </c>
      <c r="J38" s="4">
        <v>115.394</v>
      </c>
      <c r="K38" s="4">
        <v>115.848</v>
      </c>
      <c r="L38" s="4">
        <v>116.064</v>
      </c>
      <c r="M38" s="4">
        <v>116.372</v>
      </c>
      <c r="N38" s="4">
        <v>116.748</v>
      </c>
    </row>
    <row r="39" spans="2:14" ht="15">
      <c r="B39" s="1">
        <v>1996</v>
      </c>
      <c r="C39" s="4">
        <v>117.462</v>
      </c>
      <c r="D39" s="4">
        <v>117.782</v>
      </c>
      <c r="E39" s="4">
        <v>118.2</v>
      </c>
      <c r="F39" s="4">
        <v>118.871</v>
      </c>
      <c r="G39" s="4">
        <v>119.281</v>
      </c>
      <c r="H39" s="4">
        <v>119.181</v>
      </c>
      <c r="I39" s="4">
        <v>119.34</v>
      </c>
      <c r="J39" s="4">
        <v>119.678</v>
      </c>
      <c r="K39" s="4">
        <v>119.97</v>
      </c>
      <c r="L39" s="4">
        <v>120.134</v>
      </c>
      <c r="M39" s="4">
        <v>120.141</v>
      </c>
      <c r="N39" s="4">
        <v>120.497</v>
      </c>
    </row>
    <row r="40" spans="2:14" ht="15">
      <c r="B40" s="1">
        <v>1997</v>
      </c>
      <c r="C40" s="4">
        <v>120.847</v>
      </c>
      <c r="D40" s="4">
        <v>120.765</v>
      </c>
      <c r="E40" s="4">
        <v>120.825</v>
      </c>
      <c r="F40" s="4">
        <v>120.869</v>
      </c>
      <c r="G40" s="4">
        <v>121.045</v>
      </c>
      <c r="H40" s="4">
        <v>121.041</v>
      </c>
      <c r="I40" s="4">
        <v>121.263</v>
      </c>
      <c r="J40" s="4">
        <v>121.798</v>
      </c>
      <c r="K40" s="4">
        <v>122.401</v>
      </c>
      <c r="L40" s="4">
        <v>122.356</v>
      </c>
      <c r="M40" s="4">
        <v>122.599</v>
      </c>
      <c r="N40" s="4">
        <v>122.925</v>
      </c>
    </row>
    <row r="41" spans="2:14" ht="15">
      <c r="B41" s="1">
        <v>1998</v>
      </c>
      <c r="C41" s="4">
        <v>123.215</v>
      </c>
      <c r="D41" s="4">
        <v>122.927</v>
      </c>
      <c r="E41" s="4">
        <v>122.984</v>
      </c>
      <c r="F41" s="4">
        <v>123.289</v>
      </c>
      <c r="G41" s="4">
        <v>123.45</v>
      </c>
      <c r="H41" s="4">
        <v>123.53</v>
      </c>
      <c r="I41" s="4">
        <v>123.986</v>
      </c>
      <c r="J41" s="4">
        <v>124.318</v>
      </c>
      <c r="K41" s="4">
        <v>124.41</v>
      </c>
      <c r="L41" s="4">
        <v>124.421</v>
      </c>
      <c r="M41" s="4">
        <v>124.309</v>
      </c>
      <c r="N41" s="4">
        <v>124.653</v>
      </c>
    </row>
    <row r="42" spans="2:14" ht="15">
      <c r="B42" s="1">
        <v>1999</v>
      </c>
      <c r="C42" s="4">
        <v>125.111</v>
      </c>
      <c r="D42" s="4">
        <v>125.185</v>
      </c>
      <c r="E42" s="4">
        <v>125.737</v>
      </c>
      <c r="F42" s="4">
        <v>126.202</v>
      </c>
      <c r="G42" s="4">
        <v>126.198</v>
      </c>
      <c r="H42" s="4">
        <v>126.225</v>
      </c>
      <c r="I42" s="4">
        <v>126.772</v>
      </c>
      <c r="J42" s="4">
        <v>127.312</v>
      </c>
      <c r="K42" s="4">
        <v>127.557</v>
      </c>
      <c r="L42" s="4">
        <v>127.509</v>
      </c>
      <c r="M42" s="4">
        <v>127.714</v>
      </c>
      <c r="N42" s="4">
        <v>128.29</v>
      </c>
    </row>
    <row r="43" spans="2:14" ht="15">
      <c r="B43" s="1">
        <v>2000</v>
      </c>
      <c r="C43" s="4">
        <v>128.712</v>
      </c>
      <c r="D43" s="4">
        <v>128.894</v>
      </c>
      <c r="E43" s="4">
        <v>129.405</v>
      </c>
      <c r="F43" s="4">
        <v>129.943</v>
      </c>
      <c r="G43" s="4">
        <v>130.159</v>
      </c>
      <c r="H43" s="4">
        <v>130.553</v>
      </c>
      <c r="I43" s="4">
        <v>131.346</v>
      </c>
      <c r="J43" s="4">
        <v>131.897</v>
      </c>
      <c r="K43" s="4">
        <v>132.238</v>
      </c>
      <c r="L43" s="4">
        <v>132.576</v>
      </c>
      <c r="M43" s="4">
        <v>132.906</v>
      </c>
      <c r="N43" s="4">
        <v>133.366</v>
      </c>
    </row>
    <row r="44" spans="2:14" ht="15">
      <c r="B44" s="1">
        <v>2001</v>
      </c>
      <c r="C44" s="4">
        <v>133.413</v>
      </c>
      <c r="D44" s="4">
        <v>133.851</v>
      </c>
      <c r="E44" s="4">
        <v>134.415</v>
      </c>
      <c r="F44" s="4">
        <v>135.113</v>
      </c>
      <c r="G44" s="4">
        <v>135.624</v>
      </c>
      <c r="H44" s="4">
        <v>136.081</v>
      </c>
      <c r="I44" s="4">
        <v>136.415</v>
      </c>
      <c r="J44" s="4">
        <v>136.745</v>
      </c>
      <c r="K44" s="4">
        <v>136.726</v>
      </c>
      <c r="L44" s="4">
        <v>136.584</v>
      </c>
      <c r="M44" s="4">
        <v>136.483</v>
      </c>
      <c r="N44" s="4">
        <v>136.978</v>
      </c>
    </row>
    <row r="45" spans="2:15" ht="15">
      <c r="B45" s="1">
        <v>2002</v>
      </c>
      <c r="C45" s="6">
        <f>IF('Datos INE'!C8&lt;&gt;0,'Datos INE'!C8*'Datos INE'!C$2," ")</f>
        <v>137.48341739999998</v>
      </c>
      <c r="D45" s="6">
        <f>IF('Datos INE'!D8&lt;&gt;0,'Datos INE'!D8*'Datos INE'!D$2," ")</f>
        <v>138.02967985</v>
      </c>
      <c r="E45" s="6">
        <f>IF('Datos INE'!E8&lt;&gt;0,'Datos INE'!E8*'Datos INE'!E$2," ")</f>
        <v>138.642444932</v>
      </c>
      <c r="F45" s="6">
        <f>IF('Datos INE'!F8&lt;&gt;0,'Datos INE'!F8*'Datos INE'!F$2," ")</f>
        <v>140.017760175</v>
      </c>
      <c r="G45" s="6">
        <f>IF('Datos INE'!G8&lt;&gt;0,'Datos INE'!G8*'Datos INE'!G$2," ")</f>
        <v>140.52678146</v>
      </c>
      <c r="H45" s="6">
        <f>IF('Datos INE'!H8&lt;&gt;0,'Datos INE'!H8*'Datos INE'!H$2," ")</f>
        <v>140.69633133300002</v>
      </c>
      <c r="I45" s="6">
        <f>IF('Datos INE'!I8&lt;&gt;0,'Datos INE'!I8*'Datos INE'!I$2," ")</f>
        <v>141.064851807</v>
      </c>
      <c r="J45" s="6">
        <f>IF('Datos INE'!J8&lt;&gt;0,'Datos INE'!J8*'Datos INE'!J$2," ")</f>
        <v>141.72121611</v>
      </c>
      <c r="K45" s="6">
        <f>IF('Datos INE'!K8&lt;&gt;0,'Datos INE'!K8*'Datos INE'!K$2," ")</f>
        <v>141.522450966</v>
      </c>
      <c r="L45" s="6">
        <f>IF('Datos INE'!L8&lt;&gt;0,'Datos INE'!L8*'Datos INE'!L$2," ")</f>
        <v>142.02649802399998</v>
      </c>
      <c r="M45" s="6">
        <f>IF('Datos INE'!M8&lt;&gt;0,'Datos INE'!M8*'Datos INE'!M$2," ")</f>
        <v>141.84002146999998</v>
      </c>
      <c r="N45" s="6">
        <f>IF('Datos INE'!N8&lt;&gt;0,'Datos INE'!N8*'Datos INE'!N$2," ")</f>
        <v>142.45515221</v>
      </c>
      <c r="O45" s="2"/>
    </row>
    <row r="46" spans="2:15" ht="15">
      <c r="B46" s="1">
        <v>2003</v>
      </c>
      <c r="C46" s="6">
        <f>IF('Datos INE'!C9&lt;&gt;0,'Datos INE'!C9*'Datos INE'!C$2," ")</f>
        <v>142.5870117</v>
      </c>
      <c r="D46" s="6">
        <f>IF('Datos INE'!D9&lt;&gt;0,'Datos INE'!D9*'Datos INE'!D$2," ")</f>
        <v>143.33296128400002</v>
      </c>
      <c r="E46" s="6">
        <f>IF('Datos INE'!E9&lt;&gt;0,'Datos INE'!E9*'Datos INE'!E$2," ")</f>
        <v>143.779058786</v>
      </c>
      <c r="F46" s="6">
        <f>IF('Datos INE'!F9&lt;&gt;0,'Datos INE'!F9*'Datos INE'!F$2," ")</f>
        <v>144.426139764</v>
      </c>
      <c r="G46" s="6">
        <f>IF('Datos INE'!G9&lt;&gt;0,'Datos INE'!G9*'Datos INE'!G$2," ")</f>
        <v>144.29856851</v>
      </c>
      <c r="H46" s="6">
        <f>IF('Datos INE'!H9&lt;&gt;0,'Datos INE'!H9*'Datos INE'!H$2," ")</f>
        <v>144.560462488</v>
      </c>
      <c r="I46" s="6">
        <f>IF('Datos INE'!I9&lt;&gt;0,'Datos INE'!I9*'Datos INE'!I$2," ")</f>
        <v>145.038625083</v>
      </c>
      <c r="J46" s="6">
        <f>IF('Datos INE'!J9&lt;&gt;0,'Datos INE'!J9*'Datos INE'!J$2," ")</f>
        <v>145.96353018</v>
      </c>
      <c r="K46" s="6">
        <f>IF('Datos INE'!K9&lt;&gt;0,'Datos INE'!K9*'Datos INE'!K$2," ")</f>
        <v>145.64770361700002</v>
      </c>
      <c r="L46" s="6">
        <f>IF('Datos INE'!L9&lt;&gt;0,'Datos INE'!L9*'Datos INE'!L$2," ")</f>
        <v>145.71036572</v>
      </c>
      <c r="M46" s="6">
        <f>IF('Datos INE'!M9&lt;&gt;0,'Datos INE'!M9*'Datos INE'!M$2," ")</f>
        <v>145.76705192</v>
      </c>
      <c r="N46" s="6">
        <f>IF('Datos INE'!N9&lt;&gt;0,'Datos INE'!N9*'Datos INE'!N$2," ")</f>
        <v>146.164619262</v>
      </c>
      <c r="O46" s="2"/>
    </row>
    <row r="47" spans="2:15" ht="15">
      <c r="B47" s="1">
        <v>2004</v>
      </c>
      <c r="C47" s="6">
        <f>IF('Datos INE'!C10&lt;&gt;0,'Datos INE'!C10*'Datos INE'!C$2," ")</f>
        <v>145.8740034</v>
      </c>
      <c r="D47" s="6">
        <f>IF('Datos INE'!D10&lt;&gt;0,'Datos INE'!D10*'Datos INE'!D$2," ")</f>
        <v>146.393175301</v>
      </c>
      <c r="E47" s="6">
        <f>IF('Datos INE'!E10&lt;&gt;0,'Datos INE'!E10*'Datos INE'!E$2," ")</f>
        <v>146.856142838</v>
      </c>
      <c r="F47" s="6">
        <f>IF('Datos INE'!F10&lt;&gt;0,'Datos INE'!F10*'Datos INE'!F$2," ")</f>
        <v>148.328927827</v>
      </c>
      <c r="G47" s="6">
        <f>IF('Datos INE'!G10&lt;&gt;0,'Datos INE'!G10*'Datos INE'!G$2," ")</f>
        <v>149.210003045</v>
      </c>
      <c r="H47" s="6">
        <f>IF('Datos INE'!H10&lt;&gt;0,'Datos INE'!H10*'Datos INE'!H$2," ")</f>
        <v>149.619699706</v>
      </c>
      <c r="I47" s="6">
        <f>IF('Datos INE'!I10&lt;&gt;0,'Datos INE'!I10*'Datos INE'!I$2," ")</f>
        <v>149.914286379</v>
      </c>
      <c r="J47" s="6">
        <f>IF('Datos INE'!J10&lt;&gt;0,'Datos INE'!J10*'Datos INE'!J$2," ")</f>
        <v>150.84513456</v>
      </c>
      <c r="K47" s="6">
        <f>IF('Datos INE'!K10&lt;&gt;0,'Datos INE'!K10*'Datos INE'!K$2," ")</f>
        <v>150.34087649100002</v>
      </c>
      <c r="L47" s="6">
        <f>IF('Datos INE'!L10&lt;&gt;0,'Datos INE'!L10*'Datos INE'!L$2," ")</f>
        <v>150.93165946399998</v>
      </c>
      <c r="M47" s="6">
        <f>IF('Datos INE'!M10&lt;&gt;0,'Datos INE'!M10*'Datos INE'!M$2," ")</f>
        <v>150.87623999</v>
      </c>
      <c r="N47" s="6">
        <f>IF('Datos INE'!N10&lt;&gt;0,'Datos INE'!N10*'Datos INE'!N$2," ")</f>
        <v>150.881829366</v>
      </c>
      <c r="O47" s="2"/>
    </row>
    <row r="48" spans="2:15" ht="15">
      <c r="B48" s="1">
        <v>2005</v>
      </c>
      <c r="C48" s="6">
        <f>IF('Datos INE'!C11&lt;&gt;0,'Datos INE'!C11*'Datos INE'!C$2," ")</f>
        <v>150.3679904</v>
      </c>
      <c r="D48" s="6">
        <f>IF('Datos INE'!D11&lt;&gt;0,'Datos INE'!D11*'Datos INE'!D$2," ")</f>
        <v>151.225235529</v>
      </c>
      <c r="E48" s="6">
        <f>IF('Datos INE'!E11&lt;&gt;0,'Datos INE'!E11*'Datos INE'!E$2," ")</f>
        <v>151.842158663</v>
      </c>
      <c r="F48" s="6">
        <f>IF('Datos INE'!F11&lt;&gt;0,'Datos INE'!F11*'Datos INE'!F$2," ")</f>
        <v>153.474065121</v>
      </c>
      <c r="G48" s="6">
        <f>IF('Datos INE'!G11&lt;&gt;0,'Datos INE'!G11*'Datos INE'!G$2," ")</f>
        <v>153.77264867</v>
      </c>
      <c r="H48" s="6">
        <f>IF('Datos INE'!H11&lt;&gt;0,'Datos INE'!H11*'Datos INE'!H$2," ")</f>
        <v>154.31079553200001</v>
      </c>
      <c r="I48" s="6">
        <f>IF('Datos INE'!I11&lt;&gt;0,'Datos INE'!I11*'Datos INE'!I$2," ")</f>
        <v>154.844607555</v>
      </c>
      <c r="J48" s="6">
        <f>IF('Datos INE'!J11&lt;&gt;0,'Datos INE'!J11*'Datos INE'!J$2," ")</f>
        <v>155.80066116</v>
      </c>
      <c r="K48" s="6">
        <f>IF('Datos INE'!K11&lt;&gt;0,'Datos INE'!K11*'Datos INE'!K$2," ")</f>
        <v>155.95334469000002</v>
      </c>
      <c r="L48" s="6">
        <f>IF('Datos INE'!L11&lt;&gt;0,'Datos INE'!L11*'Datos INE'!L$2," ")</f>
        <v>156.23550865599998</v>
      </c>
      <c r="M48" s="6">
        <f>IF('Datos INE'!M11&lt;&gt;0,'Datos INE'!M11*'Datos INE'!M$2," ")</f>
        <v>156.024563415</v>
      </c>
      <c r="N48" s="6">
        <f>IF('Datos INE'!N11&lt;&gt;0,'Datos INE'!N11*'Datos INE'!N$2," ")</f>
        <v>156.51762563</v>
      </c>
      <c r="O48" s="2"/>
    </row>
    <row r="49" spans="2:15" ht="15">
      <c r="B49" s="1">
        <v>2006</v>
      </c>
      <c r="C49" s="6">
        <f>IF('Datos INE'!C12&lt;&gt;0,'Datos INE'!C12*'Datos INE'!C$2," ")</f>
        <v>156.67179149999998</v>
      </c>
      <c r="D49" s="6">
        <f>IF('Datos INE'!D12&lt;&gt;0,'Datos INE'!D12*'Datos INE'!D$2," ")</f>
        <v>157.23262495</v>
      </c>
      <c r="E49" s="6">
        <f>IF('Datos INE'!E12&lt;&gt;0,'Datos INE'!E12*'Datos INE'!E$2," ")</f>
        <v>157.74533005199999</v>
      </c>
      <c r="F49" s="6">
        <f>IF('Datos INE'!F12&lt;&gt;0,'Datos INE'!F12*'Datos INE'!F$2," ")</f>
        <v>159.393811892</v>
      </c>
      <c r="G49" s="6">
        <f>IF('Datos INE'!G12&lt;&gt;0,'Datos INE'!G12*'Datos INE'!G$2," ")</f>
        <v>159.97243914</v>
      </c>
      <c r="H49" s="6">
        <f>IF('Datos INE'!H12&lt;&gt;0,'Datos INE'!H12*'Datos INE'!H$2," ")</f>
        <v>160.40137003200002</v>
      </c>
      <c r="I49" s="6">
        <f>IF('Datos INE'!I12&lt;&gt;0,'Datos INE'!I12*'Datos INE'!I$2," ")</f>
        <v>160.98291207900002</v>
      </c>
      <c r="J49" s="6">
        <f>IF('Datos INE'!J12&lt;&gt;0,'Datos INE'!J12*'Datos INE'!J$2," ")</f>
        <v>161.59807971</v>
      </c>
      <c r="K49" s="6">
        <f>IF('Datos INE'!K12&lt;&gt;0,'Datos INE'!K12*'Datos INE'!K$2," ")</f>
        <v>160.506239907</v>
      </c>
      <c r="L49" s="6">
        <f>IF('Datos INE'!L12&lt;&gt;0,'Datos INE'!L12*'Datos INE'!L$2," ")</f>
        <v>160.153509016</v>
      </c>
      <c r="M49" s="6">
        <f>IF('Datos INE'!M12&lt;&gt;0,'Datos INE'!M12*'Datos INE'!M$2," ")</f>
        <v>160.08924235499998</v>
      </c>
      <c r="N49" s="6">
        <f>IF('Datos INE'!N12&lt;&gt;0,'Datos INE'!N12*'Datos INE'!N$2," ")</f>
        <v>160.690438348</v>
      </c>
      <c r="O49" s="2"/>
    </row>
    <row r="50" spans="2:15" ht="15">
      <c r="B50" s="1">
        <v>2007</v>
      </c>
      <c r="C50" s="5">
        <f>IF('Datos INE'!C19&lt;&gt;0,'Datos INE'!C19/'Datos INE'!$C$17*'Datos INE'!C$2," ")</f>
        <v>160.418740235</v>
      </c>
      <c r="D50" s="5">
        <f>IF('Datos INE'!D19&lt;&gt;0,'Datos INE'!D19/'Datos INE'!$C$17*'Datos INE'!D$2," ")</f>
        <v>161.02682373236667</v>
      </c>
      <c r="E50" s="5">
        <f>IF('Datos INE'!E19&lt;&gt;0,'Datos INE'!E19/'Datos INE'!$C$17*'Datos INE'!E$2," ")</f>
        <v>161.63134869265303</v>
      </c>
      <c r="F50" s="5">
        <f>IF('Datos INE'!F19&lt;&gt;0,'Datos INE'!F19/'Datos INE'!$C$17*'Datos INE'!F$2," ")</f>
        <v>163.27334588700413</v>
      </c>
      <c r="G50" s="5">
        <f>IF('Datos INE'!G19&lt;&gt;0,'Datos INE'!G19/'Datos INE'!$C$17*'Datos INE'!G$2," ")</f>
        <v>163.7273259143196</v>
      </c>
      <c r="H50" s="5">
        <f>IF('Datos INE'!H19&lt;&gt;0,'Datos INE'!H19/'Datos INE'!$C$17*'Datos INE'!H$2," ")</f>
        <v>164.21787118277084</v>
      </c>
      <c r="I50" s="5">
        <f>IF('Datos INE'!I19&lt;&gt;0,'Datos INE'!I19/'Datos INE'!$C$17*'Datos INE'!I$2," ")</f>
        <v>164.59405333478026</v>
      </c>
      <c r="J50" s="5">
        <f>IF('Datos INE'!J19&lt;&gt;0,'Datos INE'!J19/'Datos INE'!$C$17*'Datos INE'!J$2," ")</f>
        <v>165.11253446528625</v>
      </c>
      <c r="K50" s="5">
        <f>IF('Datos INE'!K19&lt;&gt;0,'Datos INE'!K19/'Datos INE'!$C$17*'Datos INE'!K$2," ")</f>
        <v>164.80676393476102</v>
      </c>
      <c r="L50" s="5">
        <f>IF('Datos INE'!L19&lt;&gt;0,'Datos INE'!L19/'Datos INE'!$C$17*'Datos INE'!L$2," ")</f>
        <v>165.89399021121145</v>
      </c>
      <c r="M50" s="5">
        <f>IF('Datos INE'!M19&lt;&gt;0,'Datos INE'!M19/'Datos INE'!$C$17*'Datos INE'!M$2," ")</f>
        <v>166.6049816352651</v>
      </c>
      <c r="N50" s="5">
        <f>IF('Datos INE'!N19&lt;&gt;0,'Datos INE'!N19/'Datos INE'!$C$17*'Datos INE'!N$2," ")</f>
        <v>167.4728821510105</v>
      </c>
      <c r="O50" s="2"/>
    </row>
    <row r="51" spans="2:15" ht="15">
      <c r="B51" s="1">
        <v>2008</v>
      </c>
      <c r="C51" s="5">
        <f>IF('Datos INE'!C20&lt;&gt;0,'Datos INE'!C20/'Datos INE'!$C$17*'Datos INE'!C$2," ")</f>
        <v>167.279387795</v>
      </c>
      <c r="D51" s="5">
        <f>IF('Datos INE'!D20&lt;&gt;0,'Datos INE'!D20/'Datos INE'!$C$17*'Datos INE'!D$2," ")</f>
        <v>168.05933224992626</v>
      </c>
      <c r="E51" s="5">
        <f>IF('Datos INE'!E20&lt;&gt;0,'Datos INE'!E20/'Datos INE'!$C$17*'Datos INE'!E$2," ")</f>
        <v>168.90684995338847</v>
      </c>
      <c r="F51" s="5">
        <f>IF('Datos INE'!F20&lt;&gt;0,'Datos INE'!F20/'Datos INE'!$C$17*'Datos INE'!F$2," ")</f>
        <v>170.1091978359356</v>
      </c>
      <c r="G51" s="5">
        <f>IF('Datos INE'!G20&lt;&gt;0,'Datos INE'!G20/'Datos INE'!$C$17*'Datos INE'!G$2," ")</f>
        <v>171.2630795103489</v>
      </c>
      <c r="H51" s="5">
        <f>IF('Datos INE'!H20&lt;&gt;0,'Datos INE'!H20/'Datos INE'!$C$17*'Datos INE'!H$2," ")</f>
        <v>172.4485055283475</v>
      </c>
      <c r="I51" s="5">
        <f>IF('Datos INE'!I20&lt;&gt;0,'Datos INE'!I20/'Datos INE'!$C$17*'Datos INE'!I$2," ")</f>
        <v>173.27364834276653</v>
      </c>
      <c r="J51" s="5">
        <f>IF('Datos INE'!J20&lt;&gt;0,'Datos INE'!J20/'Datos INE'!$C$17*'Datos INE'!J$2," ")</f>
        <v>173.2102011367567</v>
      </c>
      <c r="K51" s="5">
        <f>IF('Datos INE'!K20&lt;&gt;0,'Datos INE'!K20/'Datos INE'!$C$17*'Datos INE'!K$2," ")</f>
        <v>172.28785908124703</v>
      </c>
      <c r="L51" s="5">
        <f>IF('Datos INE'!L20&lt;&gt;0,'Datos INE'!L20/'Datos INE'!$C$17*'Datos INE'!L$2," ")</f>
        <v>171.79353275643416</v>
      </c>
      <c r="M51" s="5">
        <f>IF('Datos INE'!M20&lt;&gt;0,'Datos INE'!M20/'Datos INE'!$C$17*'Datos INE'!M$2," ")</f>
        <v>170.57490378648413</v>
      </c>
      <c r="N51" s="5">
        <f>IF('Datos INE'!N20&lt;&gt;0,'Datos INE'!N20/'Datos INE'!$C$17*'Datos INE'!N$2," ")</f>
        <v>169.87218434598412</v>
      </c>
      <c r="O51" s="2"/>
    </row>
    <row r="52" spans="2:15" ht="15">
      <c r="B52" s="1">
        <v>2009</v>
      </c>
      <c r="C52" s="5">
        <f>IF('Datos INE'!C21&lt;&gt;0,'Datos INE'!C21/'Datos INE'!$C$17*'Datos INE'!C$2," ")</f>
        <v>168.62884012</v>
      </c>
      <c r="D52" s="5">
        <f>IF('Datos INE'!D21&lt;&gt;0,'Datos INE'!D21/'Datos INE'!$C$17*'Datos INE'!D$2," ")</f>
        <v>169.16947539404214</v>
      </c>
      <c r="E52" s="5">
        <f>IF('Datos INE'!E21&lt;&gt;0,'Datos INE'!E21/'Datos INE'!$C$17*'Datos INE'!E$2," ")</f>
        <v>168.80311940240188</v>
      </c>
      <c r="F52" s="5">
        <f>IF('Datos INE'!F21&lt;&gt;0,'Datos INE'!F21/'Datos INE'!$C$17*'Datos INE'!F$2," ")</f>
        <v>169.83729025666895</v>
      </c>
      <c r="G52" s="5">
        <f>IF('Datos INE'!G21&lt;&gt;0,'Datos INE'!G21/'Datos INE'!$C$17*'Datos INE'!G$2," ")</f>
        <v>169.78423358413932</v>
      </c>
      <c r="H52" s="5">
        <f>IF('Datos INE'!H21&lt;&gt;0,'Datos INE'!H21/'Datos INE'!$C$17*'Datos INE'!H$2," ")</f>
        <v>170.72914670954233</v>
      </c>
      <c r="I52" s="5">
        <f>IF('Datos INE'!I21&lt;&gt;0,'Datos INE'!I21/'Datos INE'!$C$17*'Datos INE'!I$2," ")</f>
        <v>170.90283303965916</v>
      </c>
      <c r="J52" s="5">
        <f>IF('Datos INE'!J21&lt;&gt;0,'Datos INE'!J21/'Datos INE'!$C$17*'Datos INE'!J$2," ")</f>
        <v>171.80450159327017</v>
      </c>
      <c r="K52" s="5">
        <f>IF('Datos INE'!K21&lt;&gt;0,'Datos INE'!K21/'Datos INE'!$C$17*'Datos INE'!K$2," ")</f>
        <v>170.52091091281574</v>
      </c>
      <c r="L52" s="5">
        <f>IF('Datos INE'!L21&lt;&gt;0,'Datos INE'!L21/'Datos INE'!$C$17*'Datos INE'!L$2," ")</f>
        <v>170.65851553173263</v>
      </c>
      <c r="M52" s="5">
        <f>IF('Datos INE'!M21&lt;&gt;0,'Datos INE'!M21/'Datos INE'!$C$17*'Datos INE'!M$2," ")</f>
        <v>171.092374646659</v>
      </c>
      <c r="N52" s="5">
        <f>IF('Datos INE'!N21&lt;&gt;0,'Datos INE'!N21/'Datos INE'!$C$17*'Datos INE'!N$2," ")</f>
        <v>171.22119597746268</v>
      </c>
      <c r="O52" s="2"/>
    </row>
    <row r="53" spans="2:15" ht="15">
      <c r="B53" s="1">
        <v>2010</v>
      </c>
      <c r="C53" s="5">
        <f>IF('Datos INE'!C22&lt;&gt;0,'Datos INE'!C22/'Datos INE'!$C$17*'Datos INE'!C$2," ")</f>
        <v>170.36316582999999</v>
      </c>
      <c r="D53" s="5">
        <f>IF('Datos INE'!D22&lt;&gt;0,'Datos INE'!D22/'Datos INE'!$C$17*'Datos INE'!D$2," ")</f>
        <v>170.58078291203077</v>
      </c>
      <c r="E53" s="5">
        <f>IF('Datos INE'!E22&lt;&gt;0,'Datos INE'!E22/'Datos INE'!$C$17*'Datos INE'!E$2," ")</f>
        <v>171.19211378435426</v>
      </c>
      <c r="F53" s="5">
        <f>IF('Datos INE'!F22&lt;&gt;0,'Datos INE'!F22/'Datos INE'!$C$17*'Datos INE'!F$2," ")</f>
        <v>172.39258546065426</v>
      </c>
      <c r="G53" s="5">
        <f>IF('Datos INE'!G22&lt;&gt;0,'Datos INE'!G22/'Datos INE'!$C$17*'Datos INE'!G$2," ")</f>
        <v>172.78167935930605</v>
      </c>
      <c r="H53" s="5">
        <f>IF('Datos INE'!H22&lt;&gt;0,'Datos INE'!H22/'Datos INE'!$C$17*'Datos INE'!H$2," ")</f>
        <v>173.2906729497808</v>
      </c>
      <c r="I53" s="5">
        <f>IF('Datos INE'!I22&lt;&gt;0,'Datos INE'!I22/'Datos INE'!$C$17*'Datos INE'!I$2," ")</f>
        <v>174.1753618241518</v>
      </c>
      <c r="J53" s="5">
        <f>IF('Datos INE'!J22&lt;&gt;0,'Datos INE'!J22/'Datos INE'!$C$17*'Datos INE'!J$2," ")</f>
        <v>174.92666816236567</v>
      </c>
      <c r="K53" s="5">
        <f>IF('Datos INE'!K22&lt;&gt;0,'Datos INE'!K22/'Datos INE'!$C$17*'Datos INE'!K$2," ")</f>
        <v>174.15092410380873</v>
      </c>
      <c r="L53" s="5">
        <f>IF('Datos INE'!L22&lt;&gt;0,'Datos INE'!L22/'Datos INE'!$C$17*'Datos INE'!L$2," ")</f>
        <v>174.63823932100863</v>
      </c>
      <c r="M53" s="5">
        <f>IF('Datos INE'!M22&lt;&gt;0,'Datos INE'!M22/'Datos INE'!$C$17*'Datos INE'!M$2," ")</f>
        <v>175.08293213892796</v>
      </c>
      <c r="N53" s="5">
        <f>IF('Datos INE'!N22&lt;&gt;0,'Datos INE'!N22/'Datos INE'!$C$17*'Datos INE'!N$2," ")</f>
        <v>176.3391776794561</v>
      </c>
      <c r="O53" s="2"/>
    </row>
    <row r="54" spans="2:15" ht="15">
      <c r="B54" s="1">
        <v>2011</v>
      </c>
      <c r="C54" s="5">
        <f>IF('Datos INE'!C23&lt;&gt;0,'Datos INE'!C23/'Datos INE'!$C$17*'Datos INE'!C$2," ")</f>
        <v>175.93344951</v>
      </c>
      <c r="D54" s="5">
        <f>IF('Datos INE'!D23&lt;&gt;0,'Datos INE'!D23/'Datos INE'!$C$17*'Datos INE'!D$2," ")</f>
        <v>176.70339055533663</v>
      </c>
      <c r="E54" s="5">
        <f>IF('Datos INE'!E23&lt;&gt;0,'Datos INE'!E23/'Datos INE'!$C$17*'Datos INE'!E$2," ")</f>
        <v>177.34892094906525</v>
      </c>
      <c r="F54" s="5">
        <f>IF('Datos INE'!F23&lt;&gt;0,'Datos INE'!F23/'Datos INE'!$C$17*'Datos INE'!F$2," ")</f>
        <v>178.90882674623717</v>
      </c>
      <c r="G54" s="5">
        <f>IF('Datos INE'!G23&lt;&gt;0,'Datos INE'!G23/'Datos INE'!$C$17*'Datos INE'!G$2," ")</f>
        <v>178.85448859822475</v>
      </c>
      <c r="H54" s="5">
        <f>IF('Datos INE'!H23&lt;&gt;0,'Datos INE'!H23/'Datos INE'!$C$17*'Datos INE'!H$2," ")</f>
        <v>178.81013315792669</v>
      </c>
      <c r="I54" s="5">
        <f>IF('Datos INE'!I23&lt;&gt;0,'Datos INE'!I23/'Datos INE'!$C$17*'Datos INE'!I$2," ")</f>
        <v>179.56153272632994</v>
      </c>
      <c r="J54" s="5">
        <f>IF('Datos INE'!J23&lt;&gt;0,'Datos INE'!J23/'Datos INE'!$C$17*'Datos INE'!J$2," ")</f>
        <v>180.1050527349346</v>
      </c>
      <c r="K54" s="5">
        <f>IF('Datos INE'!K23&lt;&gt;0,'Datos INE'!K23/'Datos INE'!$C$17*'Datos INE'!K$2," ")</f>
        <v>179.62157505139967</v>
      </c>
      <c r="L54" s="5">
        <f>IF('Datos INE'!L23&lt;&gt;0,'Datos INE'!L23/'Datos INE'!$C$17*'Datos INE'!L$2," ")</f>
        <v>179.90102605994716</v>
      </c>
      <c r="M54" s="5">
        <f>IF('Datos INE'!M23&lt;&gt;0,'Datos INE'!M23/'Datos INE'!$C$17*'Datos INE'!M$2," ")</f>
        <v>180.11319335332743</v>
      </c>
      <c r="N54" s="5">
        <f>IF('Datos INE'!N23&lt;&gt;0,'Datos INE'!N23/'Datos INE'!$C$17*'Datos INE'!N$2," ")</f>
        <v>180.53080628233056</v>
      </c>
      <c r="O54" s="2"/>
    </row>
    <row r="55" spans="2:15" ht="15">
      <c r="B55" s="1">
        <v>2012</v>
      </c>
      <c r="C55" s="65">
        <f>IF('Datos INE'!C30&lt;&gt;0,'Datos INE'!C30*'Datos INE'!C$28," ")</f>
        <v>179.44772790000002</v>
      </c>
      <c r="D55" s="65">
        <f>IF('Datos INE'!D30&lt;&gt;0,'Datos INE'!D30*'Datos INE'!D$28," ")</f>
        <v>180.19284066</v>
      </c>
      <c r="E55" s="65">
        <f>IF('Datos INE'!E30&lt;&gt;0,'Datos INE'!E30*'Datos INE'!E$28," ")</f>
        <v>180.71564595000004</v>
      </c>
      <c r="F55" s="65">
        <f>IF('Datos INE'!F30&lt;&gt;0,'Datos INE'!F30*'Datos INE'!F$28," ")</f>
        <v>182.59268205600003</v>
      </c>
      <c r="G55" s="65">
        <f>IF('Datos INE'!G30&lt;&gt;0,'Datos INE'!G30*'Datos INE'!G$28," ")</f>
        <v>182.32986531499998</v>
      </c>
      <c r="H55" s="65">
        <f>IF('Datos INE'!H30&lt;&gt;0,'Datos INE'!H30*'Datos INE'!H$28," ")</f>
        <v>182.20042404</v>
      </c>
      <c r="I55" s="65">
        <f>IF('Datos INE'!I30&lt;&gt;0,'Datos INE'!I30*'Datos INE'!I$28," ")</f>
        <v>183.524780736</v>
      </c>
      <c r="J55" s="65">
        <f>IF('Datos INE'!J30&lt;&gt;0,'Datos INE'!J30*'Datos INE'!J$28," ")</f>
        <v>184.88725365300002</v>
      </c>
      <c r="K55" s="65">
        <f>IF('Datos INE'!K30&lt;&gt;0,'Datos INE'!K30*'Datos INE'!K$28," ")</f>
        <v>185.74983505</v>
      </c>
      <c r="L55" s="65">
        <f>IF('Datos INE'!L30&lt;&gt;0,'Datos INE'!L30*'Datos INE'!L$28," ")</f>
        <v>186.15324933000002</v>
      </c>
      <c r="M55" s="65">
        <f>IF('Datos INE'!M30&lt;&gt;0,'Datos INE'!M30*'Datos INE'!M$28," ")</f>
        <v>185.38938495</v>
      </c>
      <c r="N55" s="65">
        <f>IF('Datos INE'!N30&lt;&gt;0,'Datos INE'!N30*'Datos INE'!N$28," ")</f>
        <v>185.70717811199998</v>
      </c>
      <c r="O55" s="2"/>
    </row>
    <row r="56" spans="2:15" ht="15">
      <c r="B56" s="1">
        <v>2013</v>
      </c>
      <c r="C56" s="65">
        <f>IF('Datos INE'!C31&lt;&gt;0,'Datos INE'!C31*'Datos INE'!C$28," ")</f>
        <v>184.263423096</v>
      </c>
      <c r="D56" s="65">
        <f>IF('Datos INE'!D31&lt;&gt;0,'Datos INE'!D31*'Datos INE'!D$28," ")</f>
        <v>185.15451640800003</v>
      </c>
      <c r="E56" s="65">
        <f>IF('Datos INE'!E31&lt;&gt;0,'Datos INE'!E31*'Datos INE'!E$28," ")</f>
        <v>185.10053303000004</v>
      </c>
      <c r="F56" s="65">
        <f>IF('Datos INE'!F31&lt;&gt;0,'Datos INE'!F31*'Datos INE'!F$28," ")</f>
        <v>185.12290053600003</v>
      </c>
      <c r="G56" s="65">
        <f>IF('Datos INE'!G31&lt;&gt;0,'Datos INE'!G31*'Datos INE'!G$28," ")</f>
        <v>185.46958192499997</v>
      </c>
      <c r="H56" s="65">
        <f>IF('Datos INE'!H31&lt;&gt;0,'Datos INE'!H31*'Datos INE'!H$28," ")</f>
        <v>185.95924882999998</v>
      </c>
      <c r="I56" s="65">
        <f>IF('Datos INE'!I31&lt;&gt;0,'Datos INE'!I31*'Datos INE'!I$28," ")</f>
        <v>186.78126355199998</v>
      </c>
      <c r="J56" s="65">
        <f>IF('Datos INE'!J31&lt;&gt;0,'Datos INE'!J31*'Datos INE'!J$28," ")</f>
        <v>187.694836257</v>
      </c>
      <c r="K56" s="65">
        <f>IF('Datos INE'!K31&lt;&gt;0,'Datos INE'!K31*'Datos INE'!K$28," ")</f>
        <v>186.385306822</v>
      </c>
      <c r="L56" s="65">
        <f>IF('Datos INE'!L31&lt;&gt;0,'Datos INE'!L31*'Datos INE'!L$28," ")</f>
        <v>185.96772934600003</v>
      </c>
      <c r="M56" s="65">
        <f>IF('Datos INE'!M31&lt;&gt;0,'Datos INE'!M31*'Datos INE'!M$28," ")</f>
        <v>185.82161925600002</v>
      </c>
      <c r="N56" s="65">
        <f>IF('Datos INE'!N31&lt;&gt;0,'Datos INE'!N31*'Datos INE'!N$28," ")</f>
        <v>186.17724172799998</v>
      </c>
      <c r="O56" s="2"/>
    </row>
    <row r="57" spans="2:15" ht="15">
      <c r="B57" s="1">
        <v>2014</v>
      </c>
      <c r="C57" s="65">
        <f>IF('Datos INE'!C32&lt;&gt;0,'Datos INE'!C32*'Datos INE'!C$28," ")</f>
        <v>184.63028207600001</v>
      </c>
      <c r="D57" s="65">
        <f>IF('Datos INE'!D32&lt;&gt;0,'Datos INE'!D32*'Datos INE'!D$28," ")</f>
        <v>185.12220448200003</v>
      </c>
      <c r="E57" s="65">
        <f>IF('Datos INE'!E32&lt;&gt;0,'Datos INE'!E32*'Datos INE'!E$28," ")</f>
        <v>184.83050124000002</v>
      </c>
      <c r="F57" s="65">
        <f>IF('Datos INE'!F32&lt;&gt;0,'Datos INE'!F32*'Datos INE'!F$28," ")</f>
        <v>185.80356494400002</v>
      </c>
      <c r="G57" s="65">
        <f>IF('Datos INE'!G32&lt;&gt;0,'Datos INE'!G32*'Datos INE'!G$28," ")</f>
        <v>185.850909595</v>
      </c>
      <c r="H57" s="65">
        <f>IF('Datos INE'!H32&lt;&gt;0,'Datos INE'!H32*'Datos INE'!H$28," ")</f>
        <v>186.11980612999997</v>
      </c>
      <c r="I57" s="65">
        <f>IF('Datos INE'!I32&lt;&gt;0,'Datos INE'!I32*'Datos INE'!I$28," ")</f>
        <v>186.14545689599998</v>
      </c>
      <c r="J57" s="65">
        <f>IF('Datos INE'!J32&lt;&gt;0,'Datos INE'!J32*'Datos INE'!J$28," ")</f>
        <v>186.771004449</v>
      </c>
      <c r="K57" s="65">
        <f>IF('Datos INE'!K32&lt;&gt;0,'Datos INE'!K32*'Datos INE'!K$28," ")</f>
        <v>186.09629282400002</v>
      </c>
      <c r="L57" s="65">
        <f>IF('Datos INE'!L32&lt;&gt;0,'Datos INE'!L32*'Datos INE'!L$28," ")</f>
        <v>185.791128592</v>
      </c>
      <c r="M57" s="65">
        <f>IF('Datos INE'!M32&lt;&gt;0,'Datos INE'!M32*'Datos INE'!M$28," ")</f>
        <v>185.307562818</v>
      </c>
      <c r="N57" s="65">
        <f>IF('Datos INE'!N32&lt;&gt;0,'Datos INE'!N32*'Datos INE'!N$28," ")</f>
        <v>184.23644876799997</v>
      </c>
      <c r="O57" s="2"/>
    </row>
    <row r="58" spans="2:15" ht="15">
      <c r="B58" s="1">
        <f>B57+1</f>
        <v>2015</v>
      </c>
      <c r="C58" s="65">
        <f>IF('Datos INE'!C33&lt;&gt;0,'Datos INE'!C33*'Datos INE'!C$28," ")</f>
        <v>182.19469636000002</v>
      </c>
      <c r="D58" s="65">
        <f>IF('Datos INE'!D33&lt;&gt;0,'Datos INE'!D33*'Datos INE'!D$28," ")</f>
        <v>183.13502103300004</v>
      </c>
      <c r="E58" s="65">
        <f>IF('Datos INE'!E33&lt;&gt;0,'Datos INE'!E33*'Datos INE'!E$28," ")</f>
        <v>183.6037343</v>
      </c>
      <c r="F58" s="65">
        <f>IF('Datos INE'!F33&lt;&gt;0,'Datos INE'!F33*'Datos INE'!F$28," ")</f>
        <v>184.62398421600003</v>
      </c>
      <c r="G58" s="65">
        <f>IF('Datos INE'!G33&lt;&gt;0,'Datos INE'!G33*'Datos INE'!G$28," ")</f>
        <v>185.51234764499998</v>
      </c>
      <c r="H58" s="65">
        <f>IF('Datos INE'!H33&lt;&gt;0,'Datos INE'!H33*'Datos INE'!H$28," ")</f>
        <v>186.22327639</v>
      </c>
      <c r="I58" s="65">
        <f>IF('Datos INE'!I33&lt;&gt;0,'Datos INE'!I33*'Datos INE'!I$28," ")</f>
        <v>186.271537536</v>
      </c>
      <c r="J58" s="65">
        <f>IF('Datos INE'!J33&lt;&gt;0,'Datos INE'!J33*'Datos INE'!J$28," ")</f>
        <v>185.982499566</v>
      </c>
      <c r="K58" s="65">
        <f>IF('Datos INE'!K33&lt;&gt;0,'Datos INE'!K33*'Datos INE'!K$28," ")</f>
        <v>184.462735444</v>
      </c>
      <c r="L58" s="65">
        <f>IF('Datos INE'!L33&lt;&gt;0,'Datos INE'!L33*'Datos INE'!L$28," ")</f>
        <v>184.47643409000003</v>
      </c>
      <c r="M58" s="65">
        <f>IF('Datos INE'!M33&lt;&gt;0,'Datos INE'!M33*'Datos INE'!M$28," ")</f>
        <v>184.622747148</v>
      </c>
      <c r="N58" s="65">
        <f>IF('Datos INE'!N33&lt;&gt;0,'Datos INE'!N33*'Datos INE'!N$28," ")</f>
        <v>184.26849855999998</v>
      </c>
      <c r="O58" s="2"/>
    </row>
    <row r="59" spans="2:15" ht="15">
      <c r="B59" s="1">
        <v>2016</v>
      </c>
      <c r="C59" s="65">
        <f>IF('Datos INE'!C34&lt;&gt;0,'Datos INE'!C34*'Datos INE'!C$28," ")</f>
        <v>181.66856689600002</v>
      </c>
      <c r="D59" s="65">
        <f>IF('Datos INE'!D34&lt;&gt;0,'Datos INE'!D34*'Datos INE'!D$28," ")</f>
        <v>181.58943390600004</v>
      </c>
      <c r="E59" s="65">
        <f>IF('Datos INE'!E34&lt;&gt;0,'Datos INE'!E34*'Datos INE'!E$28," ")</f>
        <v>182.06044003000002</v>
      </c>
      <c r="F59" s="65">
        <f>IF('Datos INE'!F34&lt;&gt;0,'Datos INE'!F34*'Datos INE'!F$28," ")</f>
        <v>182.67642872400003</v>
      </c>
      <c r="G59" s="65">
        <f>IF('Datos INE'!G34&lt;&gt;0,'Datos INE'!G34*'Datos INE'!G$28," ")</f>
        <v>183.67876739999997</v>
      </c>
      <c r="H59" s="65">
        <f>IF('Datos INE'!H34&lt;&gt;0,'Datos INE'!H34*'Datos INE'!H$28," ")</f>
        <v>184.74436526</v>
      </c>
      <c r="I59" s="65">
        <f>IF('Datos INE'!I34&lt;&gt;0,'Datos INE'!I34*'Datos INE'!I$28," ")</f>
        <v>185.16563020799998</v>
      </c>
      <c r="J59" s="65">
        <f>IF('Datos INE'!J34&lt;&gt;0,'Datos INE'!J34*'Datos INE'!J$28," ")</f>
        <v>185.73349802400003</v>
      </c>
      <c r="K59" s="65">
        <f>IF('Datos INE'!K34&lt;&gt;0,'Datos INE'!K34*'Datos INE'!K$28," ")</f>
        <v>184.791242038</v>
      </c>
      <c r="L59" s="65">
        <f>IF('Datos INE'!L34&lt;&gt;0,'Datos INE'!L34*'Datos INE'!L$28," ")</f>
        <v>185.730477828</v>
      </c>
      <c r="M59" s="65">
        <f>IF('Datos INE'!M34&lt;&gt;0,'Datos INE'!M34*'Datos INE'!M$28," ")</f>
        <v>185.86964529000002</v>
      </c>
      <c r="N59" s="65">
        <f>IF('Datos INE'!N34&lt;&gt;0,'Datos INE'!N34*'Datos INE'!N$28," ")</f>
        <v>187.160102016</v>
      </c>
      <c r="O59" s="2"/>
    </row>
    <row r="60" spans="2:15" ht="15">
      <c r="B60" s="1">
        <f aca="true" t="shared" si="0" ref="B60:B68">B59+1</f>
        <v>2017</v>
      </c>
      <c r="C60" s="52">
        <f>IF('Datos INE'!C63&lt;&gt;0,'Datos INE'!C63*'Datos INE'!$C$40*'Datos INE'!C$28," ")</f>
        <v>187.0812312814174</v>
      </c>
      <c r="D60" s="52">
        <f>IF('Datos INE'!D63&lt;&gt;0,'Datos INE'!D63*'Datos INE'!$C$40*'Datos INE'!D$28," ")</f>
        <v>186.98476519777506</v>
      </c>
      <c r="E60" s="52">
        <f>IF('Datos INE'!E63&lt;&gt;0,'Datos INE'!E63*'Datos INE'!$C$40*'Datos INE'!E$28," ")</f>
        <v>186.23599844458178</v>
      </c>
      <c r="F60" s="52">
        <f>IF('Datos INE'!F63&lt;&gt;0,'Datos INE'!F63*'Datos INE'!$C$40*'Datos INE'!F$28," ")</f>
        <v>187.34874599505562</v>
      </c>
      <c r="G60" s="52">
        <f>IF('Datos INE'!G63&lt;&gt;0,'Datos INE'!G63*'Datos INE'!$C$40*'Datos INE'!G$28," ")</f>
        <v>187.24135862690562</v>
      </c>
      <c r="H60" s="52">
        <f>IF('Datos INE'!H63&lt;&gt;0,'Datos INE'!H63*'Datos INE'!$C$40*'Datos INE'!H$28," ")</f>
        <v>187.53920307993405</v>
      </c>
      <c r="I60" s="52">
        <f>IF('Datos INE'!I63&lt;&gt;0,'Datos INE'!I63*'Datos INE'!$C$40*'Datos INE'!I$28," ")</f>
        <v>188.03930402966623</v>
      </c>
      <c r="J60" s="52">
        <f>IF('Datos INE'!J63&lt;&gt;0,'Datos INE'!J63*'Datos INE'!$C$40*'Datos INE'!J$28," ")</f>
        <v>188.74955657911002</v>
      </c>
      <c r="K60" s="52">
        <f>IF('Datos INE'!K63&lt;&gt;0,'Datos INE'!K63*'Datos INE'!$C$40*'Datos INE'!K$28," ")</f>
        <v>188.11017113720644</v>
      </c>
      <c r="L60" s="52">
        <f>IF('Datos INE'!L63&lt;&gt;0,'Datos INE'!L63*'Datos INE'!$C$40*'Datos INE'!L$28," ")</f>
        <v>188.65255575607748</v>
      </c>
      <c r="M60" s="52">
        <f>IF('Datos INE'!M63&lt;&gt;0,'Datos INE'!M63*'Datos INE'!$C$40*'Datos INE'!M$28," ")</f>
        <v>188.97209894313968</v>
      </c>
      <c r="N60" s="52">
        <f>IF('Datos INE'!N63&lt;&gt;0,'Datos INE'!N63*'Datos INE'!$C$40*'Datos INE'!N$28," ")</f>
        <v>189.2497446394726</v>
      </c>
      <c r="O60" s="3"/>
    </row>
    <row r="61" spans="2:15" ht="15">
      <c r="B61" s="1">
        <f t="shared" si="0"/>
        <v>2018</v>
      </c>
      <c r="C61" s="52">
        <f>IF('Datos INE'!C64&lt;&gt;0,'Datos INE'!C64*'Datos INE'!$C$40*'Datos INE'!C$28," ")</f>
        <v>188.1559234404615</v>
      </c>
      <c r="D61" s="52">
        <f>IF('Datos INE'!D64&lt;&gt;0,'Datos INE'!D64*'Datos INE'!$C$40*'Datos INE'!D$28," ")</f>
        <v>188.99288860321386</v>
      </c>
      <c r="E61" s="52">
        <f>IF('Datos INE'!E64&lt;&gt;0,'Datos INE'!E64*'Datos INE'!$C$40*'Datos INE'!E$28," ")</f>
        <v>188.49807108570252</v>
      </c>
      <c r="F61" s="52">
        <f>IF('Datos INE'!F64&lt;&gt;0,'Datos INE'!F64*'Datos INE'!$C$40*'Datos INE'!F$28," ")</f>
        <v>189.3695641285538</v>
      </c>
      <c r="G61" s="52">
        <f>IF('Datos INE'!G64&lt;&gt;0,'Datos INE'!G64*'Datos INE'!$C$40*'Datos INE'!G$28," ")</f>
        <v>191.08306357643178</v>
      </c>
      <c r="H61" s="52">
        <f>IF('Datos INE'!H64&lt;&gt;0,'Datos INE'!H64*'Datos INE'!$C$40*'Datos INE'!H$28," ")</f>
        <v>191.80433943139678</v>
      </c>
      <c r="I61" s="52">
        <f>IF('Datos INE'!I64&lt;&gt;0,'Datos INE'!I64*'Datos INE'!$C$40*'Datos INE'!I$28," ")</f>
        <v>192.263884894932</v>
      </c>
      <c r="J61" s="52">
        <f>IF('Datos INE'!J64&lt;&gt;0,'Datos INE'!J64*'Datos INE'!$C$40*'Datos INE'!J$28," ")</f>
        <v>192.88129334981457</v>
      </c>
      <c r="K61" s="52">
        <f>IF('Datos INE'!K64&lt;&gt;0,'Datos INE'!K64*'Datos INE'!$C$40*'Datos INE'!K$28," ")</f>
        <v>192.36127979192418</v>
      </c>
      <c r="L61" s="52">
        <f>IF('Datos INE'!L64&lt;&gt;0,'Datos INE'!L64*'Datos INE'!$C$40*'Datos INE'!L$28," ")</f>
        <v>192.92107064894932</v>
      </c>
      <c r="M61" s="52">
        <f>IF('Datos INE'!M64&lt;&gt;0,'Datos INE'!M64*'Datos INE'!$C$40*'Datos INE'!M$28," ")</f>
        <v>192.158370407911</v>
      </c>
      <c r="N61" s="52">
        <f>IF('Datos INE'!N64&lt;&gt;0,'Datos INE'!N64*'Datos INE'!$C$40*'Datos INE'!N$28," ")</f>
        <v>191.4891803873094</v>
      </c>
      <c r="O61" s="3"/>
    </row>
    <row r="62" spans="2:15" ht="15">
      <c r="B62" s="1">
        <f t="shared" si="0"/>
        <v>2019</v>
      </c>
      <c r="C62" s="52">
        <f>IF('Datos INE'!C65&lt;&gt;0,'Datos INE'!C65*'Datos INE'!$C$40*'Datos INE'!C$28," ")</f>
        <v>189.99930621755254</v>
      </c>
      <c r="D62" s="52">
        <f>IF('Datos INE'!D65&lt;&gt;0,'Datos INE'!D65*'Datos INE'!$C$40*'Datos INE'!D$28," ")</f>
        <v>191.05278682941906</v>
      </c>
      <c r="E62" s="52">
        <f>IF('Datos INE'!E65&lt;&gt;0,'Datos INE'!E65*'Datos INE'!$C$40*'Datos INE'!E$28," ")</f>
        <v>191.01987682323858</v>
      </c>
      <c r="F62" s="52">
        <f>IF('Datos INE'!F65&lt;&gt;0,'Datos INE'!F65*'Datos INE'!$C$40*'Datos INE'!F$28," ")</f>
        <v>192.24936762669964</v>
      </c>
      <c r="G62" s="52">
        <f>IF('Datos INE'!G65&lt;&gt;0,'Datos INE'!G65*'Datos INE'!$C$40*'Datos INE'!G$28," ")</f>
        <v>192.6303914658014</v>
      </c>
      <c r="H62" s="52">
        <f>IF('Datos INE'!H65&lt;&gt;0,'Datos INE'!H65*'Datos INE'!$C$40*'Datos INE'!H$28," ")</f>
        <v>192.6275971157808</v>
      </c>
      <c r="I62" s="52">
        <f>IF('Datos INE'!I65&lt;&gt;0,'Datos INE'!I65*'Datos INE'!$C$40*'Datos INE'!I$28," ")</f>
        <v>193.27689374536465</v>
      </c>
      <c r="J62" s="52">
        <f>IF('Datos INE'!J65&lt;&gt;0,'Datos INE'!J65*'Datos INE'!$C$40*'Datos INE'!J$28," ")</f>
        <v>193.5132278986403</v>
      </c>
      <c r="K62" s="52">
        <f>IF('Datos INE'!K65&lt;&gt;0,'Datos INE'!K65*'Datos INE'!$C$40*'Datos INE'!K$28," ")</f>
        <v>192.52215254223321</v>
      </c>
      <c r="L62" s="52">
        <f>IF('Datos INE'!L65&lt;&gt;0,'Datos INE'!L65*'Datos INE'!$C$40*'Datos INE'!L$28," ")</f>
        <v>193.1691332880099</v>
      </c>
      <c r="M62" s="52">
        <f>IF('Datos INE'!M65&lt;&gt;0,'Datos INE'!M65*'Datos INE'!$C$40*'Datos INE'!M$28," ")</f>
        <v>192.94257063040791</v>
      </c>
      <c r="N62" s="52">
        <f>IF('Datos INE'!N65&lt;&gt;0,'Datos INE'!N65*'Datos INE'!$C$40*'Datos INE'!N$28," ")</f>
        <v>192.99864444993818</v>
      </c>
      <c r="O62" s="3"/>
    </row>
    <row r="63" spans="2:15" ht="15">
      <c r="B63" s="1">
        <f t="shared" si="0"/>
        <v>2020</v>
      </c>
      <c r="C63" s="52">
        <f>IF('Datos INE'!C66&lt;&gt;0,'Datos INE'!C66*'Datos INE'!$C$40*'Datos INE'!C$28," ")</f>
        <v>192.08417213844254</v>
      </c>
      <c r="D63" s="52">
        <f>IF('Datos INE'!D66&lt;&gt;0,'Datos INE'!D66*'Datos INE'!$C$40*'Datos INE'!D$28," ")</f>
        <v>192.45070699011126</v>
      </c>
      <c r="E63" s="52">
        <f>IF('Datos INE'!E66&lt;&gt;0,'Datos INE'!E66*'Datos INE'!$C$40*'Datos INE'!E$28," ")</f>
        <v>190.98487732797693</v>
      </c>
      <c r="F63" s="52">
        <f>IF('Datos INE'!F66&lt;&gt;0,'Datos INE'!F66*'Datos INE'!$C$40*'Datos INE'!F$28," ")</f>
        <v>190.87095307787396</v>
      </c>
      <c r="G63" s="52">
        <f>IF('Datos INE'!G66&lt;&gt;0,'Datos INE'!G66*'Datos INE'!$C$40*'Datos INE'!G$28," ")</f>
        <v>190.86647438195303</v>
      </c>
      <c r="H63" s="52">
        <f>IF('Datos INE'!H66&lt;&gt;0,'Datos INE'!H66*'Datos INE'!$C$40*'Datos INE'!H$28," ")</f>
        <v>191.96972601977748</v>
      </c>
      <c r="I63" s="52">
        <f>IF('Datos INE'!I66&lt;&gt;0,'Datos INE'!I66*'Datos INE'!$C$40*'Datos INE'!I$28," ")</f>
        <v>192.0783521384425</v>
      </c>
      <c r="J63" s="52">
        <f>IF('Datos INE'!J66&lt;&gt;0,'Datos INE'!J66*'Datos INE'!$C$40*'Datos INE'!J$28," ")</f>
        <v>192.50770851359704</v>
      </c>
      <c r="K63" s="52">
        <f>IF('Datos INE'!K66&lt;&gt;0,'Datos INE'!K66*'Datos INE'!$C$40*'Datos INE'!K$28," ")</f>
        <v>191.81024439431397</v>
      </c>
      <c r="L63" s="52">
        <f>IF('Datos INE'!L66&lt;&gt;0,'Datos INE'!L66*'Datos INE'!$C$40*'Datos INE'!L$28," ")</f>
        <v>191.60541991141326</v>
      </c>
      <c r="M63" s="52">
        <f>IF('Datos INE'!M66&lt;&gt;0,'Datos INE'!M66*'Datos INE'!$C$40*'Datos INE'!M$28," ")</f>
        <v>191.3723379419036</v>
      </c>
      <c r="N63" s="52">
        <f>IF('Datos INE'!N66&lt;&gt;0,'Datos INE'!N66*'Datos INE'!$C$40*'Datos INE'!N$28," ")</f>
        <v>191.97154861145447</v>
      </c>
      <c r="O63" s="3"/>
    </row>
    <row r="64" spans="2:15" ht="15">
      <c r="B64" s="1">
        <f t="shared" si="0"/>
        <v>2021</v>
      </c>
      <c r="C64" s="52">
        <f>IF('Datos INE'!C67&lt;&gt;0,'Datos INE'!C67*'Datos INE'!$C$40*'Datos INE'!C$28," ")</f>
        <v>192.96162234033787</v>
      </c>
      <c r="D64" s="52">
        <f>IF('Datos INE'!D67&lt;&gt;0,'Datos INE'!D67*'Datos INE'!$C$40*'Datos INE'!D$28," ")</f>
        <v>192.41927227750313</v>
      </c>
      <c r="E64" s="52">
        <f>IF('Datos INE'!E67&lt;&gt;0,'Datos INE'!E67*'Datos INE'!$C$40*'Datos INE'!E$28," ")</f>
        <v>193.54720879686855</v>
      </c>
      <c r="F64" s="52">
        <f>IF('Datos INE'!F67&lt;&gt;0,'Datos INE'!F67*'Datos INE'!$C$40*'Datos INE'!F$28," ")</f>
        <v>195.12733568603218</v>
      </c>
      <c r="G64" s="52">
        <f>IF('Datos INE'!G67&lt;&gt;0,'Datos INE'!G67*'Datos INE'!$C$40*'Datos INE'!G$28," ")</f>
        <v>196.05176653790687</v>
      </c>
      <c r="H64" s="52">
        <f>IF('Datos INE'!H67&lt;&gt;0,'Datos INE'!H67*'Datos INE'!$C$40*'Datos INE'!H$28," ")</f>
        <v>197.214318500206</v>
      </c>
      <c r="I64" s="52">
        <f>IF('Datos INE'!I67&lt;&gt;0,'Datos INE'!I67*'Datos INE'!$C$40*'Datos INE'!I$28," ")</f>
        <v>197.6127942645241</v>
      </c>
      <c r="J64" s="52">
        <f>IF('Datos INE'!J67&lt;&gt;0,'Datos INE'!J67*'Datos INE'!$C$40*'Datos INE'!J$28," ")</f>
        <v>198.789881381335</v>
      </c>
      <c r="K64" s="52">
        <f>IF('Datos INE'!K67&lt;&gt;0,'Datos INE'!K67*'Datos INE'!$C$40*'Datos INE'!K$28," ")</f>
        <v>199.49515416769674</v>
      </c>
      <c r="L64" s="52">
        <f>IF('Datos INE'!L67&lt;&gt;0,'Datos INE'!L67*'Datos INE'!$C$40*'Datos INE'!L$28," ")</f>
        <v>201.88807567573133</v>
      </c>
      <c r="M64" s="52">
        <f>IF('Datos INE'!M67&lt;&gt;0,'Datos INE'!M67*'Datos INE'!$C$40*'Datos INE'!M$28," ")</f>
        <v>201.92789280593325</v>
      </c>
      <c r="N64" s="52">
        <f>IF('Datos INE'!N67&lt;&gt;0,'Datos INE'!N67*'Datos INE'!$C$40*'Datos INE'!N$28," ")</f>
        <v>204.54613623403378</v>
      </c>
      <c r="O64" s="3"/>
    </row>
    <row r="65" spans="2:15" ht="15">
      <c r="B65" s="1">
        <f t="shared" si="0"/>
        <v>2022</v>
      </c>
      <c r="C65" s="72">
        <f>IF('Datos INE'!C118&lt;&gt;0,'Datos INE'!C118*'Datos INE'!$C$73*'Datos INE'!$C$40*'Datos INE'!C$28)</f>
        <v>204.79350858094503</v>
      </c>
      <c r="D65" s="72">
        <f>IF('Datos INE'!D118&lt;&gt;0,'Datos INE'!D118*'Datos INE'!$C$73*'Datos INE'!$C$40*'Datos INE'!D$28)</f>
        <v>207.08698998954108</v>
      </c>
      <c r="E65" s="72">
        <f>IF('Datos INE'!E118&lt;&gt;0,'Datos INE'!E118*'Datos INE'!$C$73*'Datos INE'!$C$40*'Datos INE'!E$28)</f>
        <v>212.5506630458504</v>
      </c>
      <c r="F65" s="72">
        <f>IF('Datos INE'!F118&lt;&gt;0,'Datos INE'!F118*'Datos INE'!$C$73*'Datos INE'!$C$40*'Datos INE'!F$28)</f>
        <v>211.40845524357258</v>
      </c>
      <c r="G65" s="72">
        <f>IF('Datos INE'!G118&lt;&gt;0,'Datos INE'!G118*'Datos INE'!$C$73*'Datos INE'!$C$40*'Datos INE'!G$28)</f>
        <v>213.16214870181318</v>
      </c>
      <c r="H65" s="72">
        <f>IF('Datos INE'!H118&lt;&gt;0,'Datos INE'!H118*'Datos INE'!$C$73*'Datos INE'!$C$40*'Datos INE'!H$28)</f>
        <v>217.36149018852504</v>
      </c>
      <c r="I65" s="72">
        <f>IF('Datos INE'!I118&lt;&gt;0,'Datos INE'!I118*'Datos INE'!$C$73*'Datos INE'!$C$40*'Datos INE'!I$28)</f>
        <v>218.8957197261002</v>
      </c>
      <c r="J65" s="72">
        <f>IF('Datos INE'!J118&lt;&gt;0,'Datos INE'!J118*'Datos INE'!$C$73*'Datos INE'!$C$40*'Datos INE'!J$28)</f>
        <v>219.8417279809022</v>
      </c>
      <c r="K65" s="72">
        <f>IF('Datos INE'!K118&lt;&gt;0,'Datos INE'!K118*'Datos INE'!$C$73*'Datos INE'!$C$40*'Datos INE'!K$28)</f>
        <v>217.19443101030961</v>
      </c>
      <c r="L65" s="72">
        <f>IF('Datos INE'!L118&lt;&gt;0,'Datos INE'!L118*'Datos INE'!$C$73*'Datos INE'!$C$40*'Datos INE'!L$28)</f>
        <v>216.55597402851689</v>
      </c>
      <c r="M65" s="72">
        <f>IF('Datos INE'!M118&lt;&gt;0,'Datos INE'!M118*'Datos INE'!$C$73*'Datos INE'!$C$40*'Datos INE'!M$28)</f>
        <v>215.67691714012605</v>
      </c>
      <c r="N65" s="72">
        <f>IF('Datos INE'!N118&lt;&gt;0,'Datos INE'!N118*'Datos INE'!$C$73*'Datos INE'!$C$40*'Datos INE'!N$28)</f>
        <v>216.22004227901377</v>
      </c>
      <c r="O65" s="3"/>
    </row>
    <row r="66" spans="2:15" ht="15">
      <c r="B66" s="1">
        <f t="shared" si="0"/>
        <v>2023</v>
      </c>
      <c r="C66" s="72">
        <f>IF('Datos INE'!C119&lt;&gt;0,'Datos INE'!C119*'Datos INE'!$C$73*'Datos INE'!$C$40*'Datos INE'!C$28)</f>
        <v>216.85763321381407</v>
      </c>
      <c r="D66" s="72">
        <f>IF('Datos INE'!D119&lt;&gt;0,'Datos INE'!D119*'Datos INE'!$C$73*'Datos INE'!$C$40*'Datos INE'!D$28)</f>
        <v>219.58325960759908</v>
      </c>
      <c r="E66" s="72">
        <f>IF('Datos INE'!E119&lt;&gt;0,'Datos INE'!E119*'Datos INE'!$C$73*'Datos INE'!$C$40*'Datos INE'!E$28)</f>
        <v>219.55559118761954</v>
      </c>
      <c r="F66" s="72">
        <f>IF('Datos INE'!F119&lt;&gt;0,'Datos INE'!F119*'Datos INE'!$C$73*'Datos INE'!$C$40*'Datos INE'!F$28)</f>
        <v>220.06758805997515</v>
      </c>
      <c r="G66" s="72">
        <f>IF('Datos INE'!G119&lt;&gt;0,'Datos INE'!G119*'Datos INE'!$C$73*'Datos INE'!$C$40*'Datos INE'!G$28)</f>
        <v>219.96879875503745</v>
      </c>
      <c r="H66" s="72">
        <f>IF('Datos INE'!H119&lt;&gt;0,'Datos INE'!H119*'Datos INE'!$C$73*'Datos INE'!$C$40*'Datos INE'!H$28)</f>
        <v>221.47544477170453</v>
      </c>
      <c r="I66" s="72">
        <f>IF('Datos INE'!I119&lt;&gt;0,'Datos INE'!I119*'Datos INE'!$C$73*'Datos INE'!$C$40*'Datos INE'!I$28)</f>
        <v>223.98668813170966</v>
      </c>
      <c r="J66" s="72">
        <f>IF('Datos INE'!J119&lt;&gt;0,'Datos INE'!J119*'Datos INE'!$C$73*'Datos INE'!$C$40*'Datos INE'!J$28)</f>
        <v>225.5917261081132</v>
      </c>
      <c r="K66" s="72">
        <f>IF('Datos INE'!K119&lt;&gt;0,'Datos INE'!K119*'Datos INE'!$C$73*'Datos INE'!$C$40*'Datos INE'!K$28)</f>
        <v>224.83108701671785</v>
      </c>
      <c r="L66" s="72">
        <f>IF('Datos INE'!L119&lt;&gt;0,'Datos INE'!L119*'Datos INE'!$C$73*'Datos INE'!$C$40*'Datos INE'!L$28)</f>
        <v>224.06583386730824</v>
      </c>
      <c r="M66" s="72">
        <f>IF('Datos INE'!M119&lt;&gt;0,'Datos INE'!M119*'Datos INE'!$C$73*'Datos INE'!$C$40*'Datos INE'!M$28)</f>
        <v>222.6464101703527</v>
      </c>
      <c r="N66" s="72">
        <f>IF('Datos INE'!N119&lt;&gt;0,'Datos INE'!N119*'Datos INE'!$C$73*'Datos INE'!$C$40*'Datos INE'!N$28)</f>
        <v>222.92705621116198</v>
      </c>
      <c r="O66" s="3"/>
    </row>
    <row r="67" spans="2:15" ht="15">
      <c r="B67" s="1">
        <f t="shared" si="0"/>
        <v>2024</v>
      </c>
      <c r="C67" s="72">
        <f>IF('Datos INE'!C120&lt;&gt;0,'Datos INE'!C120*'Datos INE'!$C$73*'Datos INE'!$C$40*'Datos INE'!C$28)</f>
        <v>224.2452040429238</v>
      </c>
      <c r="D67" s="72">
        <f>IF('Datos INE'!D120&lt;&gt;0,'Datos INE'!D120*'Datos INE'!$C$73*'Datos INE'!$C$40*'Datos INE'!D$28)</f>
        <v>225.74015181306765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3"/>
    </row>
    <row r="68" spans="2:15" ht="15">
      <c r="B68" s="1">
        <f t="shared" si="0"/>
        <v>2025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3"/>
    </row>
    <row r="69" spans="2:15" ht="15">
      <c r="B69" s="8" t="s">
        <v>0</v>
      </c>
      <c r="C69" s="9" t="s">
        <v>1</v>
      </c>
      <c r="D69" s="9" t="s">
        <v>2</v>
      </c>
      <c r="E69" s="9" t="s">
        <v>3</v>
      </c>
      <c r="F69" s="9" t="s">
        <v>4</v>
      </c>
      <c r="G69" s="9" t="s">
        <v>5</v>
      </c>
      <c r="H69" s="9" t="s">
        <v>6</v>
      </c>
      <c r="I69" s="9" t="s">
        <v>7</v>
      </c>
      <c r="J69" s="9" t="s">
        <v>8</v>
      </c>
      <c r="K69" s="9" t="s">
        <v>9</v>
      </c>
      <c r="L69" s="9" t="s">
        <v>10</v>
      </c>
      <c r="M69" s="9" t="s">
        <v>11</v>
      </c>
      <c r="N69" s="9" t="s">
        <v>12</v>
      </c>
      <c r="O69" s="3"/>
    </row>
    <row r="70" spans="2:15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20"/>
  <sheetViews>
    <sheetView zoomScale="75" zoomScaleNormal="75" zoomScalePageLayoutView="0" workbookViewId="0" topLeftCell="A100">
      <selection activeCell="D127" sqref="D127"/>
    </sheetView>
  </sheetViews>
  <sheetFormatPr defaultColWidth="11.421875" defaultRowHeight="15"/>
  <cols>
    <col min="1" max="1" width="6.421875" style="0" customWidth="1"/>
    <col min="2" max="2" width="14.00390625" style="0" customWidth="1"/>
    <col min="3" max="10" width="11.00390625" style="0" customWidth="1"/>
    <col min="11" max="11" width="13.7109375" style="0" customWidth="1"/>
    <col min="12" max="12" width="11.00390625" style="0" customWidth="1"/>
    <col min="13" max="13" width="12.140625" style="0" customWidth="1"/>
    <col min="14" max="14" width="12.28125" style="0" customWidth="1"/>
  </cols>
  <sheetData>
    <row r="2" spans="2:14" ht="15">
      <c r="B2" s="62" t="s">
        <v>13</v>
      </c>
      <c r="C2" s="63">
        <v>1.3577</v>
      </c>
      <c r="D2" s="63">
        <v>1.361911</v>
      </c>
      <c r="E2" s="63">
        <v>1.356739</v>
      </c>
      <c r="F2" s="63">
        <v>1.351849</v>
      </c>
      <c r="G2" s="63">
        <v>1.351895</v>
      </c>
      <c r="H2" s="63">
        <v>1.353461</v>
      </c>
      <c r="I2" s="63">
        <v>1.366497</v>
      </c>
      <c r="J2" s="63">
        <v>1.36893</v>
      </c>
      <c r="K2" s="63">
        <v>1.361919</v>
      </c>
      <c r="L2" s="63">
        <v>1.353368</v>
      </c>
      <c r="M2" s="63">
        <v>1.349495</v>
      </c>
      <c r="N2" s="63">
        <v>1.350862</v>
      </c>
    </row>
    <row r="3" spans="2:14" ht="15.75" thickBot="1">
      <c r="B3" s="15"/>
      <c r="C3" s="16"/>
      <c r="D3" s="16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5.75" customHeight="1" thickBot="1">
      <c r="B4" s="25" t="s">
        <v>16</v>
      </c>
      <c r="C4" s="26"/>
      <c r="D4" s="27"/>
      <c r="E4" s="18"/>
      <c r="F4" s="10"/>
      <c r="G4" s="23" t="s">
        <v>20</v>
      </c>
      <c r="H4" s="10"/>
      <c r="I4" s="10"/>
      <c r="J4" s="10"/>
      <c r="K4" s="10"/>
      <c r="L4" s="10"/>
      <c r="M4" s="10"/>
      <c r="N4" s="10"/>
    </row>
    <row r="5" spans="2:14" ht="15.75" customHeight="1">
      <c r="B5" s="17"/>
      <c r="C5" s="14"/>
      <c r="D5" s="14"/>
      <c r="E5" s="10"/>
      <c r="F5" s="10"/>
      <c r="G5" s="23" t="s">
        <v>24</v>
      </c>
      <c r="H5" s="10"/>
      <c r="I5" s="10"/>
      <c r="J5" s="10"/>
      <c r="K5" s="10"/>
      <c r="L5" s="10"/>
      <c r="M5" s="10"/>
      <c r="N5" s="10"/>
    </row>
    <row r="6" spans="2:14" ht="15.75" customHeight="1">
      <c r="B6" s="40" t="s">
        <v>22</v>
      </c>
      <c r="C6" s="41">
        <v>0.740268</v>
      </c>
      <c r="D6" s="14"/>
      <c r="E6" s="10"/>
      <c r="F6" s="10"/>
      <c r="G6" s="23"/>
      <c r="H6" s="10"/>
      <c r="I6" s="10"/>
      <c r="J6" s="10"/>
      <c r="K6" s="10"/>
      <c r="L6" s="10"/>
      <c r="M6" s="10"/>
      <c r="N6" s="10"/>
    </row>
    <row r="7" spans="2:14" ht="15">
      <c r="B7" s="3"/>
      <c r="C7" s="24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22" t="s">
        <v>11</v>
      </c>
      <c r="N7" s="22" t="s">
        <v>12</v>
      </c>
    </row>
    <row r="8" spans="2:14" ht="15">
      <c r="B8" s="13">
        <v>2002</v>
      </c>
      <c r="C8" s="41">
        <v>101.262</v>
      </c>
      <c r="D8" s="41">
        <v>101.35</v>
      </c>
      <c r="E8" s="41">
        <v>102.188</v>
      </c>
      <c r="F8" s="41">
        <v>103.575</v>
      </c>
      <c r="G8" s="41">
        <v>103.948</v>
      </c>
      <c r="H8" s="41">
        <v>103.953</v>
      </c>
      <c r="I8" s="41">
        <v>103.231</v>
      </c>
      <c r="J8" s="41">
        <v>103.527</v>
      </c>
      <c r="K8" s="41">
        <v>103.914</v>
      </c>
      <c r="L8" s="41">
        <v>104.943</v>
      </c>
      <c r="M8" s="41">
        <v>105.106</v>
      </c>
      <c r="N8" s="41">
        <v>105.455</v>
      </c>
    </row>
    <row r="9" spans="2:14" ht="15">
      <c r="B9" s="13">
        <v>2003</v>
      </c>
      <c r="C9" s="41">
        <v>105.021</v>
      </c>
      <c r="D9" s="41">
        <v>105.244</v>
      </c>
      <c r="E9" s="41">
        <v>105.974</v>
      </c>
      <c r="F9" s="41">
        <v>106.836</v>
      </c>
      <c r="G9" s="41">
        <v>106.738</v>
      </c>
      <c r="H9" s="41">
        <v>106.808</v>
      </c>
      <c r="I9" s="41">
        <v>106.139</v>
      </c>
      <c r="J9" s="41">
        <v>106.626</v>
      </c>
      <c r="K9" s="41">
        <v>106.943</v>
      </c>
      <c r="L9" s="41">
        <v>107.665</v>
      </c>
      <c r="M9" s="41">
        <v>108.016</v>
      </c>
      <c r="N9" s="41">
        <v>108.201</v>
      </c>
    </row>
    <row r="10" spans="2:14" ht="15">
      <c r="B10" s="12">
        <v>2004</v>
      </c>
      <c r="C10" s="41">
        <v>107.442</v>
      </c>
      <c r="D10" s="41">
        <v>107.491</v>
      </c>
      <c r="E10" s="41">
        <v>108.242</v>
      </c>
      <c r="F10" s="41">
        <v>109.723</v>
      </c>
      <c r="G10" s="41">
        <v>110.371</v>
      </c>
      <c r="H10" s="41">
        <v>110.546</v>
      </c>
      <c r="I10" s="41">
        <v>109.707</v>
      </c>
      <c r="J10" s="41">
        <v>110.192</v>
      </c>
      <c r="K10" s="41">
        <v>110.389</v>
      </c>
      <c r="L10" s="41">
        <v>111.523</v>
      </c>
      <c r="M10" s="41">
        <v>111.802</v>
      </c>
      <c r="N10" s="41">
        <v>111.693</v>
      </c>
    </row>
    <row r="11" spans="2:14" ht="15">
      <c r="B11" s="12">
        <v>2005</v>
      </c>
      <c r="C11" s="41">
        <v>110.752</v>
      </c>
      <c r="D11" s="41">
        <v>111.039</v>
      </c>
      <c r="E11" s="41">
        <v>111.917</v>
      </c>
      <c r="F11" s="41">
        <v>113.529</v>
      </c>
      <c r="G11" s="41">
        <v>113.746</v>
      </c>
      <c r="H11" s="41">
        <v>114.012</v>
      </c>
      <c r="I11" s="41">
        <v>113.315</v>
      </c>
      <c r="J11" s="41">
        <v>113.812</v>
      </c>
      <c r="K11" s="41">
        <v>114.51</v>
      </c>
      <c r="L11" s="41">
        <v>115.442</v>
      </c>
      <c r="M11" s="41">
        <v>115.617</v>
      </c>
      <c r="N11" s="41">
        <v>115.865</v>
      </c>
    </row>
    <row r="12" spans="2:14" ht="15">
      <c r="B12" s="12">
        <v>2006</v>
      </c>
      <c r="C12" s="41">
        <v>115.395</v>
      </c>
      <c r="D12" s="41">
        <v>115.45</v>
      </c>
      <c r="E12" s="41">
        <v>116.268</v>
      </c>
      <c r="F12" s="41">
        <v>117.908</v>
      </c>
      <c r="G12" s="41">
        <v>118.332</v>
      </c>
      <c r="H12" s="41">
        <v>118.512</v>
      </c>
      <c r="I12" s="41">
        <v>117.807</v>
      </c>
      <c r="J12" s="41">
        <v>118.047</v>
      </c>
      <c r="K12" s="41">
        <v>117.853</v>
      </c>
      <c r="L12" s="41">
        <v>118.337</v>
      </c>
      <c r="M12" s="41">
        <v>118.629</v>
      </c>
      <c r="N12" s="41">
        <v>118.954</v>
      </c>
    </row>
    <row r="13" spans="2:14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.7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.75" customHeight="1" thickBot="1">
      <c r="B15" s="33" t="s">
        <v>17</v>
      </c>
      <c r="C15" s="34"/>
      <c r="D15" s="35"/>
      <c r="E15" s="19"/>
      <c r="F15" s="10"/>
      <c r="G15" s="23" t="s">
        <v>19</v>
      </c>
      <c r="H15" s="10"/>
      <c r="I15" s="10"/>
      <c r="J15" s="10"/>
      <c r="K15" s="10"/>
      <c r="L15" s="10"/>
      <c r="M15" s="10"/>
      <c r="N15" s="10"/>
    </row>
    <row r="16" spans="2:14" ht="15.75" customHeight="1">
      <c r="B16" s="17"/>
      <c r="C16" s="14"/>
      <c r="D16" s="14"/>
      <c r="E16" s="19"/>
      <c r="F16" s="10"/>
      <c r="G16" s="23"/>
      <c r="H16" s="10"/>
      <c r="I16" s="10"/>
      <c r="J16" s="10"/>
      <c r="K16" s="10"/>
      <c r="L16" s="10"/>
      <c r="M16" s="10"/>
      <c r="N16" s="10"/>
    </row>
    <row r="17" spans="2:14" ht="15.75" customHeight="1">
      <c r="B17" s="36" t="s">
        <v>23</v>
      </c>
      <c r="C17" s="37">
        <v>0.8501645287839271</v>
      </c>
      <c r="D17" s="14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5.75" customHeight="1">
      <c r="B18" s="3"/>
      <c r="C18" s="24" t="s">
        <v>1</v>
      </c>
      <c r="D18" s="22" t="s">
        <v>2</v>
      </c>
      <c r="E18" s="22" t="s">
        <v>3</v>
      </c>
      <c r="F18" s="22" t="s">
        <v>4</v>
      </c>
      <c r="G18" s="22" t="s">
        <v>5</v>
      </c>
      <c r="H18" s="22" t="s">
        <v>6</v>
      </c>
      <c r="I18" s="22" t="s">
        <v>7</v>
      </c>
      <c r="J18" s="22" t="s">
        <v>8</v>
      </c>
      <c r="K18" s="22" t="s">
        <v>9</v>
      </c>
      <c r="L18" s="22" t="s">
        <v>10</v>
      </c>
      <c r="M18" s="22" t="s">
        <v>11</v>
      </c>
      <c r="N18" s="22" t="s">
        <v>12</v>
      </c>
    </row>
    <row r="19" spans="2:14" ht="15">
      <c r="B19" s="38">
        <v>2007</v>
      </c>
      <c r="C19" s="37">
        <v>100.451</v>
      </c>
      <c r="D19" s="37">
        <v>100.52</v>
      </c>
      <c r="E19" s="37">
        <v>101.282</v>
      </c>
      <c r="F19" s="37">
        <v>102.681</v>
      </c>
      <c r="G19" s="37">
        <v>102.963</v>
      </c>
      <c r="H19" s="37">
        <v>103.152</v>
      </c>
      <c r="I19" s="37">
        <v>102.402</v>
      </c>
      <c r="J19" s="37">
        <v>102.542</v>
      </c>
      <c r="K19" s="37">
        <v>102.879</v>
      </c>
      <c r="L19" s="37">
        <v>104.212</v>
      </c>
      <c r="M19" s="37">
        <v>104.959</v>
      </c>
      <c r="N19" s="37">
        <v>105.399</v>
      </c>
    </row>
    <row r="20" spans="2:14" ht="15">
      <c r="B20" s="38">
        <v>2008</v>
      </c>
      <c r="C20" s="37">
        <v>104.747</v>
      </c>
      <c r="D20" s="37">
        <v>104.91</v>
      </c>
      <c r="E20" s="37">
        <v>105.841</v>
      </c>
      <c r="F20" s="37">
        <v>106.98</v>
      </c>
      <c r="G20" s="37">
        <v>107.702</v>
      </c>
      <c r="H20" s="37">
        <v>108.322</v>
      </c>
      <c r="I20" s="37">
        <v>107.802</v>
      </c>
      <c r="J20" s="37">
        <v>107.571</v>
      </c>
      <c r="K20" s="37">
        <v>107.549</v>
      </c>
      <c r="L20" s="37">
        <v>107.918</v>
      </c>
      <c r="M20" s="37">
        <v>107.46</v>
      </c>
      <c r="N20" s="37">
        <v>106.909</v>
      </c>
    </row>
    <row r="21" spans="2:14" ht="15">
      <c r="B21" s="39">
        <v>2009</v>
      </c>
      <c r="C21" s="37">
        <v>105.592</v>
      </c>
      <c r="D21" s="37">
        <v>105.603</v>
      </c>
      <c r="E21" s="37">
        <v>105.776</v>
      </c>
      <c r="F21" s="37">
        <v>106.809</v>
      </c>
      <c r="G21" s="37">
        <v>106.772</v>
      </c>
      <c r="H21" s="37">
        <v>107.242</v>
      </c>
      <c r="I21" s="37">
        <v>106.327</v>
      </c>
      <c r="J21" s="37">
        <v>106.698</v>
      </c>
      <c r="K21" s="37">
        <v>106.446</v>
      </c>
      <c r="L21" s="37">
        <v>107.205</v>
      </c>
      <c r="M21" s="37">
        <v>107.786</v>
      </c>
      <c r="N21" s="37">
        <v>107.758</v>
      </c>
    </row>
    <row r="22" spans="2:14" ht="15">
      <c r="B22" s="39">
        <v>2010</v>
      </c>
      <c r="C22" s="37">
        <v>106.678</v>
      </c>
      <c r="D22" s="37">
        <v>106.484</v>
      </c>
      <c r="E22" s="37">
        <v>107.273</v>
      </c>
      <c r="F22" s="37">
        <v>108.416</v>
      </c>
      <c r="G22" s="37">
        <v>108.657</v>
      </c>
      <c r="H22" s="37">
        <v>108.851</v>
      </c>
      <c r="I22" s="37">
        <v>108.363</v>
      </c>
      <c r="J22" s="37">
        <v>108.637</v>
      </c>
      <c r="K22" s="37">
        <v>108.712</v>
      </c>
      <c r="L22" s="37">
        <v>109.705</v>
      </c>
      <c r="M22" s="37">
        <v>110.3</v>
      </c>
      <c r="N22" s="37">
        <v>110.979</v>
      </c>
    </row>
    <row r="23" spans="2:14" ht="15">
      <c r="B23" s="39">
        <v>2011</v>
      </c>
      <c r="C23" s="37">
        <v>110.166</v>
      </c>
      <c r="D23" s="37">
        <v>110.306</v>
      </c>
      <c r="E23" s="37">
        <v>111.131</v>
      </c>
      <c r="F23" s="37">
        <v>112.514</v>
      </c>
      <c r="G23" s="37">
        <v>112.476</v>
      </c>
      <c r="H23" s="37">
        <v>112.318</v>
      </c>
      <c r="I23" s="37">
        <v>111.714</v>
      </c>
      <c r="J23" s="37">
        <v>111.853</v>
      </c>
      <c r="K23" s="37">
        <v>112.127</v>
      </c>
      <c r="L23" s="37">
        <v>113.011</v>
      </c>
      <c r="M23" s="37">
        <v>113.469</v>
      </c>
      <c r="N23" s="37">
        <v>113.617</v>
      </c>
    </row>
    <row r="25" ht="15.75" thickBot="1"/>
    <row r="26" spans="2:7" ht="16.5" thickBot="1">
      <c r="B26" s="28" t="s">
        <v>15</v>
      </c>
      <c r="C26" s="29"/>
      <c r="D26" s="30"/>
      <c r="G26" s="23" t="s">
        <v>18</v>
      </c>
    </row>
    <row r="27" spans="2:7" ht="15.75">
      <c r="B27" s="17"/>
      <c r="C27" s="14"/>
      <c r="D27" s="14"/>
      <c r="E27" s="19"/>
      <c r="G27" s="23" t="s">
        <v>26</v>
      </c>
    </row>
    <row r="28" spans="2:14" ht="15">
      <c r="B28" s="31" t="s">
        <v>21</v>
      </c>
      <c r="C28" s="32">
        <v>1.7895560000000001</v>
      </c>
      <c r="D28" s="32">
        <v>1.7951070000000002</v>
      </c>
      <c r="E28" s="32">
        <v>1.7882900000000002</v>
      </c>
      <c r="F28" s="32">
        <v>1.7818440000000002</v>
      </c>
      <c r="G28" s="32">
        <v>1.7819049999999999</v>
      </c>
      <c r="H28" s="32">
        <v>1.7839699999999998</v>
      </c>
      <c r="I28" s="32">
        <v>1.8011519999999999</v>
      </c>
      <c r="J28" s="32">
        <v>1.804359</v>
      </c>
      <c r="K28" s="32">
        <v>1.795118</v>
      </c>
      <c r="L28" s="32">
        <v>1.783846</v>
      </c>
      <c r="M28" s="32">
        <v>1.778742</v>
      </c>
      <c r="N28" s="32">
        <v>1.780544</v>
      </c>
    </row>
    <row r="29" spans="2:14" ht="15">
      <c r="B29" s="3"/>
      <c r="C29" s="21" t="s">
        <v>1</v>
      </c>
      <c r="D29" s="22" t="s">
        <v>2</v>
      </c>
      <c r="E29" s="22" t="s">
        <v>3</v>
      </c>
      <c r="F29" s="22" t="s">
        <v>4</v>
      </c>
      <c r="G29" s="22" t="s">
        <v>5</v>
      </c>
      <c r="H29" s="22" t="s">
        <v>6</v>
      </c>
      <c r="I29" s="22" t="s">
        <v>7</v>
      </c>
      <c r="J29" s="22" t="s">
        <v>8</v>
      </c>
      <c r="K29" s="22" t="s">
        <v>9</v>
      </c>
      <c r="L29" s="22" t="s">
        <v>10</v>
      </c>
      <c r="M29" s="22" t="s">
        <v>11</v>
      </c>
      <c r="N29" s="22" t="s">
        <v>12</v>
      </c>
    </row>
    <row r="30" spans="2:14" ht="15.75" thickBot="1">
      <c r="B30" s="38">
        <v>2012</v>
      </c>
      <c r="C30" s="32">
        <v>100.275</v>
      </c>
      <c r="D30" s="32">
        <v>100.38</v>
      </c>
      <c r="E30" s="32">
        <v>101.055</v>
      </c>
      <c r="F30" s="32">
        <v>102.474</v>
      </c>
      <c r="G30" s="32">
        <v>102.323</v>
      </c>
      <c r="H30" s="32">
        <v>102.132</v>
      </c>
      <c r="I30" s="32">
        <v>101.893</v>
      </c>
      <c r="J30" s="32">
        <v>102.467</v>
      </c>
      <c r="K30" s="32">
        <v>103.475</v>
      </c>
      <c r="L30" s="44">
        <v>104.355</v>
      </c>
      <c r="M30" s="32">
        <v>104.225</v>
      </c>
      <c r="N30" s="32">
        <v>104.298</v>
      </c>
    </row>
    <row r="31" spans="2:26" ht="15.75" thickBot="1">
      <c r="B31" s="38">
        <v>2013</v>
      </c>
      <c r="C31" s="32">
        <v>102.966</v>
      </c>
      <c r="D31" s="32">
        <v>103.144</v>
      </c>
      <c r="E31" s="32">
        <v>103.507</v>
      </c>
      <c r="F31" s="32">
        <v>103.894</v>
      </c>
      <c r="G31" s="32">
        <v>104.085</v>
      </c>
      <c r="H31" s="32">
        <v>104.239</v>
      </c>
      <c r="I31" s="32">
        <v>103.701</v>
      </c>
      <c r="J31" s="32">
        <v>104.023</v>
      </c>
      <c r="K31" s="42">
        <v>103.829</v>
      </c>
      <c r="L31" s="46">
        <v>104.251</v>
      </c>
      <c r="M31" s="43">
        <v>104.468</v>
      </c>
      <c r="N31" s="32">
        <f>'[1]Dato Base'!$M$131/1000</f>
        <v>104.562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14" ht="15">
      <c r="B32" s="39">
        <v>2014</v>
      </c>
      <c r="C32" s="32">
        <v>103.171</v>
      </c>
      <c r="D32" s="32">
        <v>103.126</v>
      </c>
      <c r="E32" s="32">
        <v>103.356</v>
      </c>
      <c r="F32" s="32">
        <v>104.276</v>
      </c>
      <c r="G32" s="32">
        <v>104.299</v>
      </c>
      <c r="H32" s="32">
        <v>104.329</v>
      </c>
      <c r="I32" s="32">
        <v>103.348</v>
      </c>
      <c r="J32" s="32">
        <v>103.511</v>
      </c>
      <c r="K32" s="32">
        <v>103.668</v>
      </c>
      <c r="L32" s="45">
        <v>104.152</v>
      </c>
      <c r="M32" s="45">
        <v>104.179</v>
      </c>
      <c r="N32" s="32">
        <v>103.472</v>
      </c>
    </row>
    <row r="33" spans="2:14" ht="15">
      <c r="B33" s="39">
        <v>2015</v>
      </c>
      <c r="C33" s="32">
        <v>101.81</v>
      </c>
      <c r="D33" s="32">
        <v>102.019</v>
      </c>
      <c r="E33" s="32">
        <v>102.67</v>
      </c>
      <c r="F33" s="32">
        <v>103.614</v>
      </c>
      <c r="G33" s="32">
        <v>104.109</v>
      </c>
      <c r="H33" s="32">
        <v>104.387</v>
      </c>
      <c r="I33" s="32">
        <v>103.418</v>
      </c>
      <c r="J33" s="32">
        <v>103.074</v>
      </c>
      <c r="K33" s="32">
        <v>102.758</v>
      </c>
      <c r="L33" s="45">
        <v>103.415</v>
      </c>
      <c r="M33" s="32">
        <v>103.794</v>
      </c>
      <c r="N33" s="32">
        <v>103.49</v>
      </c>
    </row>
    <row r="34" spans="2:14" ht="15">
      <c r="B34" s="39">
        <f>B33+1</f>
        <v>2016</v>
      </c>
      <c r="C34" s="32">
        <v>101.516</v>
      </c>
      <c r="D34" s="32">
        <v>101.158</v>
      </c>
      <c r="E34" s="32">
        <v>101.807</v>
      </c>
      <c r="F34" s="32">
        <v>102.521</v>
      </c>
      <c r="G34" s="32">
        <v>103.08</v>
      </c>
      <c r="H34" s="32">
        <v>103.558</v>
      </c>
      <c r="I34" s="32">
        <v>102.804</v>
      </c>
      <c r="J34" s="32">
        <v>102.936</v>
      </c>
      <c r="K34" s="32">
        <v>102.941</v>
      </c>
      <c r="L34" s="45">
        <v>104.118</v>
      </c>
      <c r="M34" s="32">
        <v>104.495</v>
      </c>
      <c r="N34" s="32">
        <v>105.114</v>
      </c>
    </row>
    <row r="35" spans="2:16" ht="15">
      <c r="B35" s="50"/>
      <c r="C35" s="50"/>
      <c r="D35" s="50"/>
      <c r="E35" s="50"/>
      <c r="F35" s="50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2:16" ht="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ht="15.75" thickBot="1"/>
    <row r="38" spans="2:7" ht="16.5" thickBot="1">
      <c r="B38" s="53" t="s">
        <v>27</v>
      </c>
      <c r="C38" s="54"/>
      <c r="D38" s="55"/>
      <c r="G38" s="23" t="s">
        <v>29</v>
      </c>
    </row>
    <row r="39" spans="2:7" ht="15.75">
      <c r="B39" s="17"/>
      <c r="C39" s="14"/>
      <c r="D39" s="14"/>
      <c r="E39" s="19"/>
      <c r="G39" s="23"/>
    </row>
    <row r="40" spans="2:15" ht="15">
      <c r="B40" s="56" t="s">
        <v>28</v>
      </c>
      <c r="C40" s="57">
        <f>1/0.9708</f>
        <v>1.0300782859497322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5"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"/>
    </row>
    <row r="42" spans="2:15" ht="15">
      <c r="B42" s="3">
        <f>B43-1</f>
        <v>2012</v>
      </c>
      <c r="C42" s="51">
        <f aca="true" t="shared" si="0" ref="C42:N42">C58/C30</f>
        <v>0.9708401894789329</v>
      </c>
      <c r="D42" s="51">
        <f t="shared" si="0"/>
        <v>0.97083084279737</v>
      </c>
      <c r="E42" s="51">
        <f t="shared" si="0"/>
        <v>0.9708376626589481</v>
      </c>
      <c r="F42" s="51">
        <f t="shared" si="0"/>
        <v>0.970841384155981</v>
      </c>
      <c r="G42" s="51">
        <f t="shared" si="0"/>
        <v>0.9708276731526636</v>
      </c>
      <c r="H42" s="51">
        <f t="shared" si="0"/>
        <v>0.9708318646457526</v>
      </c>
      <c r="I42" s="51">
        <f t="shared" si="0"/>
        <v>0.9708321474487944</v>
      </c>
      <c r="J42" s="51">
        <f t="shared" si="0"/>
        <v>0.9708393921945602</v>
      </c>
      <c r="K42" s="51">
        <f t="shared" si="0"/>
        <v>0.9708431988402997</v>
      </c>
      <c r="L42" s="51">
        <f t="shared" si="0"/>
        <v>0.9708303387475444</v>
      </c>
      <c r="M42" s="51">
        <f t="shared" si="0"/>
        <v>0.9708419285200289</v>
      </c>
      <c r="N42" s="51">
        <f t="shared" si="0"/>
        <v>0.9708431609426835</v>
      </c>
      <c r="O42" s="3"/>
    </row>
    <row r="43" spans="2:15" ht="15">
      <c r="B43" s="3">
        <f>B44-1</f>
        <v>2013</v>
      </c>
      <c r="C43" s="51">
        <f aca="true" t="shared" si="1" ref="C43:N43">C59/C31</f>
        <v>0.9708350329234893</v>
      </c>
      <c r="D43" s="51">
        <f t="shared" si="1"/>
        <v>0.9708368882339253</v>
      </c>
      <c r="E43" s="51">
        <f t="shared" si="1"/>
        <v>0.9708328905291429</v>
      </c>
      <c r="F43" s="51">
        <f t="shared" si="1"/>
        <v>0.9708356594221033</v>
      </c>
      <c r="G43" s="51">
        <f t="shared" si="1"/>
        <v>0.9708411394533314</v>
      </c>
      <c r="H43" s="51">
        <f t="shared" si="1"/>
        <v>0.9708362513070923</v>
      </c>
      <c r="I43" s="51">
        <f t="shared" si="1"/>
        <v>0.9708392397373219</v>
      </c>
      <c r="J43" s="51">
        <f t="shared" si="1"/>
        <v>0.9708429866471838</v>
      </c>
      <c r="K43" s="51">
        <f t="shared" si="1"/>
        <v>0.9708366641304453</v>
      </c>
      <c r="L43" s="51">
        <f t="shared" si="1"/>
        <v>0.9708300160190309</v>
      </c>
      <c r="M43" s="51">
        <f t="shared" si="1"/>
        <v>0.9708331737948463</v>
      </c>
      <c r="N43" s="51">
        <f t="shared" si="1"/>
        <v>0.9708307033147797</v>
      </c>
      <c r="O43" s="3"/>
    </row>
    <row r="44" spans="2:15" ht="15">
      <c r="B44" s="3">
        <f>B45-1</f>
        <v>2014</v>
      </c>
      <c r="C44" s="51">
        <f aca="true" t="shared" si="2" ref="C44:N44">C60/C32</f>
        <v>0.9708348276162875</v>
      </c>
      <c r="D44" s="51">
        <f t="shared" si="2"/>
        <v>0.970831797994686</v>
      </c>
      <c r="E44" s="51">
        <f t="shared" si="2"/>
        <v>0.9708386547467007</v>
      </c>
      <c r="F44" s="51">
        <f t="shared" si="2"/>
        <v>0.9708370094748552</v>
      </c>
      <c r="G44" s="51">
        <f t="shared" si="2"/>
        <v>0.9708434404931974</v>
      </c>
      <c r="H44" s="51">
        <f t="shared" si="2"/>
        <v>0.9708326543913965</v>
      </c>
      <c r="I44" s="51">
        <f t="shared" si="2"/>
        <v>0.9708363974145605</v>
      </c>
      <c r="J44" s="51">
        <f t="shared" si="2"/>
        <v>0.9708340176406373</v>
      </c>
      <c r="K44" s="51">
        <f t="shared" si="2"/>
        <v>0.970839603349153</v>
      </c>
      <c r="L44" s="51">
        <f t="shared" si="2"/>
        <v>0.9708310930178969</v>
      </c>
      <c r="M44" s="51">
        <f t="shared" si="2"/>
        <v>0.9699075629445473</v>
      </c>
      <c r="N44" s="51">
        <f t="shared" si="2"/>
        <v>0.9708423534869337</v>
      </c>
      <c r="O44" s="3"/>
    </row>
    <row r="45" spans="2:14" ht="15">
      <c r="B45" s="3">
        <f>B46-1</f>
        <v>2015</v>
      </c>
      <c r="C45" s="51">
        <f aca="true" t="shared" si="3" ref="C45:N45">C61/C33</f>
        <v>0.9708378351831842</v>
      </c>
      <c r="D45" s="51">
        <f t="shared" si="3"/>
        <v>0.9708289632323391</v>
      </c>
      <c r="E45" s="51">
        <f t="shared" si="3"/>
        <v>0.970838609136067</v>
      </c>
      <c r="F45" s="51">
        <f t="shared" si="3"/>
        <v>0.9708340571737409</v>
      </c>
      <c r="G45" s="51">
        <f t="shared" si="3"/>
        <v>0.970838256058554</v>
      </c>
      <c r="H45" s="51">
        <f t="shared" si="3"/>
        <v>0.9708392807533506</v>
      </c>
      <c r="I45" s="51">
        <f t="shared" si="3"/>
        <v>0.9708367982362838</v>
      </c>
      <c r="J45" s="51">
        <f t="shared" si="3"/>
        <v>0.9708364864078235</v>
      </c>
      <c r="K45" s="51">
        <f t="shared" si="3"/>
        <v>0.9708343875902606</v>
      </c>
      <c r="L45" s="51">
        <f t="shared" si="3"/>
        <v>0.970835952231301</v>
      </c>
      <c r="M45" s="51">
        <f t="shared" si="3"/>
        <v>0.9708364645355223</v>
      </c>
      <c r="N45" s="51">
        <f t="shared" si="3"/>
        <v>0.9708377621026186</v>
      </c>
    </row>
    <row r="46" spans="2:14" ht="15">
      <c r="B46" s="3">
        <v>2016</v>
      </c>
      <c r="C46" s="51">
        <f aca="true" t="shared" si="4" ref="C46:N46">C62/C34</f>
        <v>0.9708420347531422</v>
      </c>
      <c r="D46" s="51">
        <f t="shared" si="4"/>
        <v>0.9708376994404793</v>
      </c>
      <c r="E46" s="51">
        <f t="shared" si="4"/>
        <v>0.9708369758464545</v>
      </c>
      <c r="F46" s="51">
        <f t="shared" si="4"/>
        <v>0.9708352435110856</v>
      </c>
      <c r="G46" s="51">
        <f t="shared" si="4"/>
        <v>0.9708381839348079</v>
      </c>
      <c r="H46" s="51">
        <f t="shared" si="4"/>
        <v>0.9708279418296993</v>
      </c>
      <c r="I46" s="51">
        <f t="shared" si="4"/>
        <v>0.9708377105949184</v>
      </c>
      <c r="J46" s="51">
        <f t="shared" si="4"/>
        <v>0.9708362477656018</v>
      </c>
      <c r="K46" s="51">
        <f t="shared" si="4"/>
        <v>0.9708376642931387</v>
      </c>
      <c r="L46" s="51">
        <f t="shared" si="4"/>
        <v>0.9708311723237097</v>
      </c>
      <c r="M46" s="51">
        <f t="shared" si="4"/>
        <v>0.9708311402459447</v>
      </c>
      <c r="N46" s="51">
        <f t="shared" si="4"/>
        <v>0.97084118195483</v>
      </c>
    </row>
    <row r="47" spans="2:14" ht="15">
      <c r="B47" s="3"/>
      <c r="C47" s="21" t="s">
        <v>1</v>
      </c>
      <c r="D47" s="22" t="s">
        <v>2</v>
      </c>
      <c r="E47" s="22" t="s">
        <v>3</v>
      </c>
      <c r="F47" s="22" t="s">
        <v>4</v>
      </c>
      <c r="G47" s="22" t="s">
        <v>5</v>
      </c>
      <c r="H47" s="22" t="s">
        <v>6</v>
      </c>
      <c r="I47" s="22" t="s">
        <v>7</v>
      </c>
      <c r="J47" s="22" t="s">
        <v>8</v>
      </c>
      <c r="K47" s="22" t="s">
        <v>9</v>
      </c>
      <c r="L47" s="48" t="s">
        <v>10</v>
      </c>
      <c r="M47" s="22" t="s">
        <v>11</v>
      </c>
      <c r="N47" s="22" t="s">
        <v>12</v>
      </c>
    </row>
    <row r="48" spans="2:14" ht="15">
      <c r="B48" s="38">
        <f aca="true" t="shared" si="5" ref="B48:B61">B49-1</f>
        <v>2002</v>
      </c>
      <c r="C48" s="57">
        <v>74.585</v>
      </c>
      <c r="D48" s="57">
        <v>74.65</v>
      </c>
      <c r="E48" s="57">
        <v>75.267</v>
      </c>
      <c r="F48" s="57">
        <v>76.289</v>
      </c>
      <c r="G48" s="57">
        <v>76.563</v>
      </c>
      <c r="H48" s="57">
        <v>76.567</v>
      </c>
      <c r="I48" s="57">
        <v>76.035</v>
      </c>
      <c r="J48" s="57">
        <v>76.253</v>
      </c>
      <c r="K48" s="58">
        <v>76.538</v>
      </c>
      <c r="L48" s="57">
        <v>77.296</v>
      </c>
      <c r="M48" s="59">
        <v>77.416</v>
      </c>
      <c r="N48" s="57">
        <v>77.673</v>
      </c>
    </row>
    <row r="49" spans="2:14" ht="15">
      <c r="B49" s="38">
        <f t="shared" si="5"/>
        <v>2003</v>
      </c>
      <c r="C49" s="57">
        <v>77.354</v>
      </c>
      <c r="D49" s="57">
        <v>77.518</v>
      </c>
      <c r="E49" s="57">
        <v>78.056</v>
      </c>
      <c r="F49" s="57">
        <v>78.691</v>
      </c>
      <c r="G49" s="57">
        <v>78.618</v>
      </c>
      <c r="H49" s="57">
        <v>78.67</v>
      </c>
      <c r="I49" s="57">
        <v>78.177</v>
      </c>
      <c r="J49" s="57">
        <v>78.535</v>
      </c>
      <c r="K49" s="58">
        <v>78.77</v>
      </c>
      <c r="L49" s="57">
        <v>79.301</v>
      </c>
      <c r="M49" s="59">
        <v>79.559</v>
      </c>
      <c r="N49" s="57">
        <v>79.696</v>
      </c>
    </row>
    <row r="50" spans="2:14" ht="15">
      <c r="B50" s="38">
        <f t="shared" si="5"/>
        <v>2004</v>
      </c>
      <c r="C50" s="57">
        <v>79.137</v>
      </c>
      <c r="D50" s="57">
        <v>79.173</v>
      </c>
      <c r="E50" s="57">
        <v>79.726</v>
      </c>
      <c r="F50" s="57">
        <v>80.817</v>
      </c>
      <c r="G50" s="57">
        <v>81.294</v>
      </c>
      <c r="H50" s="57">
        <v>81.423</v>
      </c>
      <c r="I50" s="57">
        <v>80.805</v>
      </c>
      <c r="J50" s="57">
        <v>81.162</v>
      </c>
      <c r="K50" s="58">
        <v>81.307</v>
      </c>
      <c r="L50" s="57">
        <v>82.143</v>
      </c>
      <c r="M50" s="59">
        <v>82.348</v>
      </c>
      <c r="N50" s="57">
        <v>82.268</v>
      </c>
    </row>
    <row r="51" spans="2:14" ht="15">
      <c r="B51" s="38">
        <f t="shared" si="5"/>
        <v>2005</v>
      </c>
      <c r="C51" s="57">
        <v>81.575</v>
      </c>
      <c r="D51" s="57">
        <v>81.786</v>
      </c>
      <c r="E51" s="57">
        <v>82.433</v>
      </c>
      <c r="F51" s="57">
        <v>83.62</v>
      </c>
      <c r="G51" s="57">
        <v>83.78</v>
      </c>
      <c r="H51" s="57">
        <v>83.976</v>
      </c>
      <c r="I51" s="57">
        <v>83.462</v>
      </c>
      <c r="J51" s="57">
        <v>83.828</v>
      </c>
      <c r="K51" s="58">
        <v>84.343</v>
      </c>
      <c r="L51" s="57">
        <v>85.029</v>
      </c>
      <c r="M51" s="59">
        <v>85.158</v>
      </c>
      <c r="N51" s="57">
        <v>85.341</v>
      </c>
    </row>
    <row r="52" spans="2:14" ht="15">
      <c r="B52" s="38">
        <f t="shared" si="5"/>
        <v>2006</v>
      </c>
      <c r="C52" s="57">
        <v>84.994</v>
      </c>
      <c r="D52" s="57">
        <v>85.035</v>
      </c>
      <c r="E52" s="57">
        <v>85.637</v>
      </c>
      <c r="F52" s="57">
        <v>86.845</v>
      </c>
      <c r="G52" s="57">
        <v>87.158</v>
      </c>
      <c r="H52" s="57">
        <v>87.29</v>
      </c>
      <c r="I52" s="57">
        <v>86.771</v>
      </c>
      <c r="J52" s="57">
        <v>86.948</v>
      </c>
      <c r="K52" s="58">
        <v>86.805</v>
      </c>
      <c r="L52" s="57">
        <v>87.161</v>
      </c>
      <c r="M52" s="59">
        <v>87.377</v>
      </c>
      <c r="N52" s="57">
        <v>87.616</v>
      </c>
    </row>
    <row r="53" spans="2:14" ht="15">
      <c r="B53" s="38">
        <f t="shared" si="5"/>
        <v>2007</v>
      </c>
      <c r="C53" s="57">
        <v>87.027</v>
      </c>
      <c r="D53" s="57">
        <v>87.087</v>
      </c>
      <c r="E53" s="57">
        <v>87.747</v>
      </c>
      <c r="F53" s="57">
        <v>88.959</v>
      </c>
      <c r="G53" s="57">
        <v>89.204</v>
      </c>
      <c r="H53" s="57">
        <v>89.368</v>
      </c>
      <c r="I53" s="57">
        <v>88.717</v>
      </c>
      <c r="J53" s="57">
        <v>88.839</v>
      </c>
      <c r="K53" s="58">
        <v>89.131</v>
      </c>
      <c r="L53" s="57">
        <v>90.286</v>
      </c>
      <c r="M53" s="59">
        <v>90.933</v>
      </c>
      <c r="N53" s="57">
        <v>91.314</v>
      </c>
    </row>
    <row r="54" spans="2:14" ht="15">
      <c r="B54" s="38">
        <f t="shared" si="5"/>
        <v>2008</v>
      </c>
      <c r="C54" s="57">
        <v>90.749</v>
      </c>
      <c r="D54" s="57">
        <v>90.89</v>
      </c>
      <c r="E54" s="57">
        <v>91.697</v>
      </c>
      <c r="F54" s="57">
        <v>92.684</v>
      </c>
      <c r="G54" s="57">
        <v>93.31</v>
      </c>
      <c r="H54" s="57">
        <v>93.847</v>
      </c>
      <c r="I54" s="57">
        <v>93.396</v>
      </c>
      <c r="J54" s="57">
        <v>93.196</v>
      </c>
      <c r="K54" s="58">
        <v>93.177</v>
      </c>
      <c r="L54" s="57">
        <v>93.497</v>
      </c>
      <c r="M54" s="59">
        <v>93.1</v>
      </c>
      <c r="N54" s="57">
        <v>92.622</v>
      </c>
    </row>
    <row r="55" spans="2:14" ht="15">
      <c r="B55" s="38">
        <f t="shared" si="5"/>
        <v>2009</v>
      </c>
      <c r="C55" s="57">
        <v>91.481</v>
      </c>
      <c r="D55" s="57">
        <v>91.491</v>
      </c>
      <c r="E55" s="57">
        <v>91.641</v>
      </c>
      <c r="F55" s="57">
        <v>92.536</v>
      </c>
      <c r="G55" s="57">
        <v>92.504</v>
      </c>
      <c r="H55" s="57">
        <v>92.911</v>
      </c>
      <c r="I55" s="57">
        <v>92.118</v>
      </c>
      <c r="J55" s="57">
        <v>92.44</v>
      </c>
      <c r="K55" s="58">
        <v>92.221</v>
      </c>
      <c r="L55" s="57">
        <v>92.879</v>
      </c>
      <c r="M55" s="59">
        <v>93.382</v>
      </c>
      <c r="N55" s="57">
        <v>93.358</v>
      </c>
    </row>
    <row r="56" spans="2:14" ht="15">
      <c r="B56" s="38">
        <f t="shared" si="5"/>
        <v>2010</v>
      </c>
      <c r="C56" s="57">
        <v>92.422</v>
      </c>
      <c r="D56" s="57">
        <v>92.254</v>
      </c>
      <c r="E56" s="57">
        <v>92.938</v>
      </c>
      <c r="F56" s="57">
        <v>93.928</v>
      </c>
      <c r="G56" s="57">
        <v>94.137</v>
      </c>
      <c r="H56" s="57">
        <v>94.305</v>
      </c>
      <c r="I56" s="57">
        <v>93.882</v>
      </c>
      <c r="J56" s="57">
        <v>94.119</v>
      </c>
      <c r="K56" s="58">
        <v>94.184</v>
      </c>
      <c r="L56" s="57">
        <v>95.045</v>
      </c>
      <c r="M56" s="59">
        <v>95.56</v>
      </c>
      <c r="N56" s="57">
        <v>96.148</v>
      </c>
    </row>
    <row r="57" spans="2:14" ht="15">
      <c r="B57" s="38">
        <f t="shared" si="5"/>
        <v>2011</v>
      </c>
      <c r="C57" s="57">
        <v>95.444</v>
      </c>
      <c r="D57" s="57">
        <v>95.565</v>
      </c>
      <c r="E57" s="57">
        <v>96.28</v>
      </c>
      <c r="F57" s="57">
        <v>97.478</v>
      </c>
      <c r="G57" s="57">
        <v>97.445</v>
      </c>
      <c r="H57" s="57">
        <v>97.308</v>
      </c>
      <c r="I57" s="57">
        <v>96.786</v>
      </c>
      <c r="J57" s="57">
        <v>96.906</v>
      </c>
      <c r="K57" s="58">
        <v>97.143</v>
      </c>
      <c r="L57" s="57">
        <v>97.909</v>
      </c>
      <c r="M57" s="59">
        <v>98.306</v>
      </c>
      <c r="N57" s="57">
        <v>98.434</v>
      </c>
    </row>
    <row r="58" spans="2:14" ht="15">
      <c r="B58" s="38">
        <f t="shared" si="5"/>
        <v>2012</v>
      </c>
      <c r="C58" s="57">
        <v>97.351</v>
      </c>
      <c r="D58" s="57">
        <v>97.452</v>
      </c>
      <c r="E58" s="57">
        <v>98.108</v>
      </c>
      <c r="F58" s="57">
        <v>99.486</v>
      </c>
      <c r="G58" s="57">
        <v>99.338</v>
      </c>
      <c r="H58" s="57">
        <v>99.153</v>
      </c>
      <c r="I58" s="57">
        <v>98.921</v>
      </c>
      <c r="J58" s="57">
        <v>99.479</v>
      </c>
      <c r="K58" s="58">
        <v>100.458</v>
      </c>
      <c r="L58" s="57">
        <v>101.311</v>
      </c>
      <c r="M58" s="59">
        <v>101.186</v>
      </c>
      <c r="N58" s="57">
        <v>101.257</v>
      </c>
    </row>
    <row r="59" spans="2:14" ht="15">
      <c r="B59" s="38">
        <f t="shared" si="5"/>
        <v>2013</v>
      </c>
      <c r="C59" s="57">
        <v>99.963</v>
      </c>
      <c r="D59" s="57">
        <v>100.136</v>
      </c>
      <c r="E59" s="57">
        <v>100.488</v>
      </c>
      <c r="F59" s="57">
        <v>100.864</v>
      </c>
      <c r="G59" s="57">
        <v>101.05</v>
      </c>
      <c r="H59" s="57">
        <v>101.199</v>
      </c>
      <c r="I59" s="57">
        <v>100.677</v>
      </c>
      <c r="J59" s="57">
        <v>100.99</v>
      </c>
      <c r="K59" s="58">
        <v>100.801</v>
      </c>
      <c r="L59" s="57">
        <v>101.21</v>
      </c>
      <c r="M59" s="59">
        <v>101.421</v>
      </c>
      <c r="N59" s="57">
        <v>101.512</v>
      </c>
    </row>
    <row r="60" spans="2:14" ht="15">
      <c r="B60" s="38">
        <f t="shared" si="5"/>
        <v>2014</v>
      </c>
      <c r="C60" s="57">
        <v>100.162</v>
      </c>
      <c r="D60" s="57">
        <v>100.118</v>
      </c>
      <c r="E60" s="57">
        <v>100.342</v>
      </c>
      <c r="F60" s="57">
        <v>101.235</v>
      </c>
      <c r="G60" s="57">
        <v>101.258</v>
      </c>
      <c r="H60" s="57">
        <v>101.286</v>
      </c>
      <c r="I60" s="57">
        <v>100.334</v>
      </c>
      <c r="J60" s="57">
        <v>100.492</v>
      </c>
      <c r="K60" s="58">
        <v>100.645</v>
      </c>
      <c r="L60" s="57">
        <v>101.114</v>
      </c>
      <c r="M60" s="59">
        <v>101.044</v>
      </c>
      <c r="N60" s="57">
        <v>100.455</v>
      </c>
    </row>
    <row r="61" spans="2:14" ht="15">
      <c r="B61" s="38">
        <f t="shared" si="5"/>
        <v>2015</v>
      </c>
      <c r="C61" s="57">
        <v>98.841</v>
      </c>
      <c r="D61" s="57">
        <v>99.043</v>
      </c>
      <c r="E61" s="57">
        <v>99.676</v>
      </c>
      <c r="F61" s="57">
        <v>100.592</v>
      </c>
      <c r="G61" s="57">
        <v>101.073</v>
      </c>
      <c r="H61" s="57">
        <v>101.343</v>
      </c>
      <c r="I61" s="57">
        <v>100.402</v>
      </c>
      <c r="J61" s="57">
        <v>100.068</v>
      </c>
      <c r="K61" s="58">
        <v>99.761</v>
      </c>
      <c r="L61" s="57">
        <v>100.399</v>
      </c>
      <c r="M61" s="59">
        <v>100.767</v>
      </c>
      <c r="N61" s="57">
        <v>100.472</v>
      </c>
    </row>
    <row r="62" spans="2:14" ht="15">
      <c r="B62" s="38">
        <f>B63-1</f>
        <v>2016</v>
      </c>
      <c r="C62" s="57">
        <v>98.556</v>
      </c>
      <c r="D62" s="57">
        <v>98.208</v>
      </c>
      <c r="E62" s="57">
        <v>98.838</v>
      </c>
      <c r="F62" s="57">
        <v>99.531</v>
      </c>
      <c r="G62" s="57">
        <v>100.074</v>
      </c>
      <c r="H62" s="57">
        <v>100.537</v>
      </c>
      <c r="I62" s="57">
        <v>99.806</v>
      </c>
      <c r="J62" s="57">
        <v>99.934</v>
      </c>
      <c r="K62" s="58">
        <v>99.939</v>
      </c>
      <c r="L62" s="57">
        <v>101.081</v>
      </c>
      <c r="M62" s="59">
        <v>101.447</v>
      </c>
      <c r="N62" s="57">
        <v>102.049</v>
      </c>
    </row>
    <row r="63" spans="2:27" ht="15">
      <c r="B63" s="38">
        <f>B34+1</f>
        <v>2017</v>
      </c>
      <c r="C63" s="57">
        <v>101.488</v>
      </c>
      <c r="D63" s="57">
        <v>101.122</v>
      </c>
      <c r="E63" s="57">
        <v>101.101</v>
      </c>
      <c r="F63" s="57">
        <v>102.073</v>
      </c>
      <c r="G63" s="57">
        <v>102.011</v>
      </c>
      <c r="H63" s="57">
        <v>102.055</v>
      </c>
      <c r="I63" s="57">
        <v>101.351</v>
      </c>
      <c r="J63" s="57">
        <v>101.553</v>
      </c>
      <c r="K63" s="57">
        <v>101.73</v>
      </c>
      <c r="L63" s="60">
        <v>102.668</v>
      </c>
      <c r="M63" s="57">
        <v>103.137</v>
      </c>
      <c r="N63" s="57">
        <v>103.184</v>
      </c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2:18" ht="15">
      <c r="B64" s="38">
        <f>B63+1</f>
        <v>2018</v>
      </c>
      <c r="C64" s="57">
        <v>102.071</v>
      </c>
      <c r="D64" s="57">
        <v>102.208</v>
      </c>
      <c r="E64" s="57">
        <v>102.329</v>
      </c>
      <c r="F64" s="57">
        <v>103.174</v>
      </c>
      <c r="G64" s="57">
        <v>104.104</v>
      </c>
      <c r="H64" s="57">
        <v>104.376</v>
      </c>
      <c r="I64" s="57">
        <v>103.628</v>
      </c>
      <c r="J64" s="57">
        <v>103.776</v>
      </c>
      <c r="K64" s="58">
        <v>104.029</v>
      </c>
      <c r="L64" s="57">
        <v>104.991</v>
      </c>
      <c r="M64" s="59">
        <v>104.876</v>
      </c>
      <c r="N64" s="57">
        <v>104.405</v>
      </c>
      <c r="O64" s="20"/>
      <c r="P64" s="20"/>
      <c r="Q64" s="20"/>
      <c r="R64" s="20"/>
    </row>
    <row r="65" spans="2:14" ht="15">
      <c r="B65" s="38">
        <f>B64+1</f>
        <v>2019</v>
      </c>
      <c r="C65" s="57">
        <v>103.071</v>
      </c>
      <c r="D65" s="57">
        <v>103.322</v>
      </c>
      <c r="E65" s="57">
        <v>103.698</v>
      </c>
      <c r="F65" s="57">
        <v>104.743</v>
      </c>
      <c r="G65" s="57">
        <v>104.947</v>
      </c>
      <c r="H65" s="57">
        <v>104.824</v>
      </c>
      <c r="I65" s="57">
        <v>104.174</v>
      </c>
      <c r="J65" s="57">
        <v>104.116</v>
      </c>
      <c r="K65" s="57">
        <v>104.116</v>
      </c>
      <c r="L65" s="61">
        <v>105.126</v>
      </c>
      <c r="M65" s="61">
        <v>105.304</v>
      </c>
      <c r="N65" s="57">
        <v>105.228</v>
      </c>
    </row>
    <row r="66" spans="2:14" ht="15">
      <c r="B66" s="38">
        <f>B65+1</f>
        <v>2020</v>
      </c>
      <c r="C66" s="57">
        <v>104.202</v>
      </c>
      <c r="D66" s="57">
        <v>104.078</v>
      </c>
      <c r="E66" s="57">
        <v>103.679</v>
      </c>
      <c r="F66" s="57">
        <v>103.992</v>
      </c>
      <c r="G66" s="57">
        <v>103.986</v>
      </c>
      <c r="H66" s="57">
        <v>104.466</v>
      </c>
      <c r="I66" s="57">
        <v>103.528</v>
      </c>
      <c r="J66" s="57">
        <v>103.575</v>
      </c>
      <c r="K66" s="57">
        <v>103.731</v>
      </c>
      <c r="L66" s="61">
        <v>104.275</v>
      </c>
      <c r="M66" s="57">
        <v>104.447</v>
      </c>
      <c r="N66" s="57">
        <f>104.668</f>
        <v>104.668</v>
      </c>
    </row>
    <row r="67" spans="2:14" ht="15">
      <c r="B67" s="38">
        <f>B66+1</f>
        <v>2021</v>
      </c>
      <c r="C67" s="57">
        <v>104.678</v>
      </c>
      <c r="D67" s="57">
        <v>104.061</v>
      </c>
      <c r="E67" s="57">
        <v>105.07</v>
      </c>
      <c r="F67" s="57">
        <v>106.311</v>
      </c>
      <c r="G67" s="57">
        <v>106.811</v>
      </c>
      <c r="H67" s="57">
        <v>107.32</v>
      </c>
      <c r="I67" s="57">
        <v>106.511</v>
      </c>
      <c r="J67" s="57">
        <v>106.955</v>
      </c>
      <c r="K67" s="57">
        <v>107.887</v>
      </c>
      <c r="L67" s="61">
        <v>109.871</v>
      </c>
      <c r="M67" s="57">
        <v>110.208</v>
      </c>
      <c r="N67" s="57">
        <f>111.524</f>
        <v>111.524</v>
      </c>
    </row>
    <row r="68" spans="2:14" ht="15">
      <c r="B68" s="38">
        <f>B67+1</f>
        <v>2022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3:15" ht="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15.75" thickBot="1"/>
    <row r="71" spans="2:4" ht="16.5" thickBot="1">
      <c r="B71" s="67" t="s">
        <v>30</v>
      </c>
      <c r="C71" s="68"/>
      <c r="D71" s="69"/>
    </row>
    <row r="72" spans="2:4" ht="15.75">
      <c r="B72" s="17"/>
      <c r="C72" s="14"/>
      <c r="D72" s="14"/>
    </row>
    <row r="73" spans="2:6" ht="15">
      <c r="B73" s="70" t="s">
        <v>31</v>
      </c>
      <c r="C73" s="71">
        <f>1/C75</f>
        <v>1.072702430605494</v>
      </c>
      <c r="D73" s="14"/>
      <c r="F73" s="23" t="s">
        <v>32</v>
      </c>
    </row>
    <row r="74" spans="2:6" ht="15">
      <c r="B74" s="14"/>
      <c r="C74" s="14"/>
      <c r="D74" s="14"/>
      <c r="F74" s="23"/>
    </row>
    <row r="75" spans="2:14" ht="15">
      <c r="B75" s="38">
        <f>2002</f>
        <v>2002</v>
      </c>
      <c r="C75" s="51">
        <f aca="true" t="shared" si="6" ref="C75:N75">C98/C48</f>
        <v>0.9322249782127775</v>
      </c>
      <c r="D75" s="51">
        <f t="shared" si="6"/>
        <v>0.932217012726055</v>
      </c>
      <c r="E75" s="51">
        <f t="shared" si="6"/>
        <v>0.9322146491822447</v>
      </c>
      <c r="F75" s="51">
        <f t="shared" si="6"/>
        <v>0.9322182752428265</v>
      </c>
      <c r="G75" s="51">
        <f t="shared" si="6"/>
        <v>0.9322257487298041</v>
      </c>
      <c r="H75" s="51">
        <f t="shared" si="6"/>
        <v>0.9322162289236878</v>
      </c>
      <c r="I75" s="51">
        <f t="shared" si="6"/>
        <v>0.9322285789439075</v>
      </c>
      <c r="J75" s="51">
        <f t="shared" si="6"/>
        <v>0.9322256173527598</v>
      </c>
      <c r="K75" s="51">
        <f t="shared" si="6"/>
        <v>0.9322297420888971</v>
      </c>
      <c r="L75" s="51">
        <f t="shared" si="6"/>
        <v>0.9322345270130408</v>
      </c>
      <c r="M75" s="51">
        <f t="shared" si="6"/>
        <v>0.9322233130102304</v>
      </c>
      <c r="N75" s="51">
        <f t="shared" si="6"/>
        <v>0.9322287023804926</v>
      </c>
    </row>
    <row r="76" spans="2:14" ht="15">
      <c r="B76" s="38">
        <f>B75+1</f>
        <v>2003</v>
      </c>
      <c r="C76" s="51">
        <f aca="true" t="shared" si="7" ref="C76:N76">C99/C49</f>
        <v>0.9322206996406134</v>
      </c>
      <c r="D76" s="51">
        <f t="shared" si="7"/>
        <v>0.9322221935550452</v>
      </c>
      <c r="E76" s="51">
        <f t="shared" si="7"/>
        <v>0.9322153325817363</v>
      </c>
      <c r="F76" s="51">
        <f t="shared" si="7"/>
        <v>0.9322158823753669</v>
      </c>
      <c r="G76" s="51">
        <f t="shared" si="7"/>
        <v>0.9322165407413061</v>
      </c>
      <c r="H76" s="51">
        <f t="shared" si="7"/>
        <v>0.9322232108808948</v>
      </c>
      <c r="I76" s="51">
        <f t="shared" si="7"/>
        <v>0.9322179157552732</v>
      </c>
      <c r="J76" s="51">
        <f t="shared" si="7"/>
        <v>0.9322340357802253</v>
      </c>
      <c r="K76" s="51">
        <f t="shared" si="7"/>
        <v>0.9322203884727688</v>
      </c>
      <c r="L76" s="51">
        <f t="shared" si="7"/>
        <v>0.9322202746497522</v>
      </c>
      <c r="M76" s="51">
        <f t="shared" si="7"/>
        <v>0.9322263980190802</v>
      </c>
      <c r="N76" s="51">
        <f t="shared" si="7"/>
        <v>0.9322174262196345</v>
      </c>
    </row>
    <row r="77" spans="2:14" ht="15">
      <c r="B77" s="38">
        <f aca="true" t="shared" si="8" ref="B77:B91">B76+1</f>
        <v>2004</v>
      </c>
      <c r="C77" s="51">
        <f aca="true" t="shared" si="9" ref="C77:N77">C100/C50</f>
        <v>0.9322188104173774</v>
      </c>
      <c r="D77" s="51">
        <f t="shared" si="9"/>
        <v>0.9322243694188675</v>
      </c>
      <c r="E77" s="51">
        <f t="shared" si="9"/>
        <v>0.9322178461229712</v>
      </c>
      <c r="F77" s="51">
        <f t="shared" si="9"/>
        <v>0.9322296051573309</v>
      </c>
      <c r="G77" s="51">
        <f t="shared" si="9"/>
        <v>0.9322213201466284</v>
      </c>
      <c r="H77" s="51">
        <f t="shared" si="9"/>
        <v>0.9322181693133389</v>
      </c>
      <c r="I77" s="51">
        <f t="shared" si="9"/>
        <v>0.9322195408699956</v>
      </c>
      <c r="J77" s="51">
        <f t="shared" si="9"/>
        <v>0.9322219758014834</v>
      </c>
      <c r="K77" s="51">
        <f t="shared" si="9"/>
        <v>0.932219858068801</v>
      </c>
      <c r="L77" s="51">
        <f t="shared" si="9"/>
        <v>0.9322157700595304</v>
      </c>
      <c r="M77" s="51">
        <f t="shared" si="9"/>
        <v>0.9322266478845873</v>
      </c>
      <c r="N77" s="51">
        <f t="shared" si="9"/>
        <v>0.9322215199105363</v>
      </c>
    </row>
    <row r="78" spans="2:14" ht="15">
      <c r="B78" s="38">
        <f t="shared" si="8"/>
        <v>2005</v>
      </c>
      <c r="C78" s="51">
        <f aca="true" t="shared" si="10" ref="C78:N78">C101/C51</f>
        <v>0.9322218817039535</v>
      </c>
      <c r="D78" s="51">
        <f t="shared" si="10"/>
        <v>0.9322255642775046</v>
      </c>
      <c r="E78" s="51">
        <f t="shared" si="10"/>
        <v>0.9322237453447042</v>
      </c>
      <c r="F78" s="51">
        <f t="shared" si="10"/>
        <v>0.9322291317866539</v>
      </c>
      <c r="G78" s="51">
        <f t="shared" si="10"/>
        <v>0.9322272618763429</v>
      </c>
      <c r="H78" s="51">
        <f t="shared" si="10"/>
        <v>0.9322187291607127</v>
      </c>
      <c r="I78" s="51">
        <f t="shared" si="10"/>
        <v>0.9322206513143707</v>
      </c>
      <c r="J78" s="51">
        <f t="shared" si="10"/>
        <v>0.9322302810516773</v>
      </c>
      <c r="K78" s="51">
        <f t="shared" si="10"/>
        <v>0.9322291120780621</v>
      </c>
      <c r="L78" s="51">
        <f t="shared" si="10"/>
        <v>0.9322231238753838</v>
      </c>
      <c r="M78" s="51">
        <f t="shared" si="10"/>
        <v>0.9322201085041921</v>
      </c>
      <c r="N78" s="51">
        <f t="shared" si="10"/>
        <v>0.9322248391746055</v>
      </c>
    </row>
    <row r="79" spans="2:14" ht="15">
      <c r="B79" s="38">
        <f t="shared" si="8"/>
        <v>2006</v>
      </c>
      <c r="C79" s="51">
        <f aca="true" t="shared" si="11" ref="C79:N79">C102/C52</f>
        <v>0.9322305103889685</v>
      </c>
      <c r="D79" s="51">
        <f t="shared" si="11"/>
        <v>0.9322279061562887</v>
      </c>
      <c r="E79" s="51">
        <f t="shared" si="11"/>
        <v>0.9322255567103004</v>
      </c>
      <c r="F79" s="51">
        <f t="shared" si="11"/>
        <v>0.932224077379239</v>
      </c>
      <c r="G79" s="51">
        <f t="shared" si="11"/>
        <v>0.9322265311273779</v>
      </c>
      <c r="H79" s="51">
        <f t="shared" si="11"/>
        <v>0.9322259136212624</v>
      </c>
      <c r="I79" s="51">
        <f t="shared" si="11"/>
        <v>0.9322238996899885</v>
      </c>
      <c r="J79" s="51">
        <f t="shared" si="11"/>
        <v>0.932223857938078</v>
      </c>
      <c r="K79" s="51">
        <f t="shared" si="11"/>
        <v>0.9322274062553999</v>
      </c>
      <c r="L79" s="51">
        <f t="shared" si="11"/>
        <v>0.9322288638267116</v>
      </c>
      <c r="M79" s="51">
        <f t="shared" si="11"/>
        <v>0.932224727330991</v>
      </c>
      <c r="N79" s="51">
        <f t="shared" si="11"/>
        <v>0.9322269905040175</v>
      </c>
    </row>
    <row r="80" spans="2:14" ht="15">
      <c r="B80" s="38">
        <f t="shared" si="8"/>
        <v>2007</v>
      </c>
      <c r="C80" s="51">
        <f aca="true" t="shared" si="12" ref="C80:N80">C103/C53</f>
        <v>0.9322279292633321</v>
      </c>
      <c r="D80" s="51">
        <f t="shared" si="12"/>
        <v>0.932217208079277</v>
      </c>
      <c r="E80" s="51">
        <f t="shared" si="12"/>
        <v>0.9322256031545237</v>
      </c>
      <c r="F80" s="51">
        <f t="shared" si="12"/>
        <v>0.932227205791432</v>
      </c>
      <c r="G80" s="51">
        <f t="shared" si="12"/>
        <v>0.9322227702793597</v>
      </c>
      <c r="H80" s="51">
        <f t="shared" si="12"/>
        <v>0.9322240623041806</v>
      </c>
      <c r="I80" s="51">
        <f t="shared" si="12"/>
        <v>0.9322226856183143</v>
      </c>
      <c r="J80" s="51">
        <f t="shared" si="12"/>
        <v>0.9322257116806808</v>
      </c>
      <c r="K80" s="51">
        <f t="shared" si="12"/>
        <v>0.9322233566323727</v>
      </c>
      <c r="L80" s="51">
        <f t="shared" si="12"/>
        <v>0.9322264802959485</v>
      </c>
      <c r="M80" s="51">
        <f t="shared" si="12"/>
        <v>0.9322248248710588</v>
      </c>
      <c r="N80" s="51">
        <f t="shared" si="12"/>
        <v>0.9322228792956174</v>
      </c>
    </row>
    <row r="81" spans="2:14" ht="15">
      <c r="B81" s="38">
        <f t="shared" si="8"/>
        <v>2008</v>
      </c>
      <c r="C81" s="51">
        <f aca="true" t="shared" si="13" ref="C81:N81">C104/C54</f>
        <v>0.9322196387838985</v>
      </c>
      <c r="D81" s="51">
        <f t="shared" si="13"/>
        <v>0.9322257674111564</v>
      </c>
      <c r="E81" s="51">
        <f t="shared" si="13"/>
        <v>0.9322224282146635</v>
      </c>
      <c r="F81" s="51">
        <f t="shared" si="13"/>
        <v>0.9322213111216607</v>
      </c>
      <c r="G81" s="51">
        <f t="shared" si="13"/>
        <v>0.9322151966563069</v>
      </c>
      <c r="H81" s="51">
        <f t="shared" si="13"/>
        <v>0.9322194635950005</v>
      </c>
      <c r="I81" s="51">
        <f t="shared" si="13"/>
        <v>0.9322240781189772</v>
      </c>
      <c r="J81" s="51">
        <f t="shared" si="13"/>
        <v>0.932218120949397</v>
      </c>
      <c r="K81" s="51">
        <f t="shared" si="13"/>
        <v>0.9322150316065123</v>
      </c>
      <c r="L81" s="51">
        <f t="shared" si="13"/>
        <v>0.9322224242489063</v>
      </c>
      <c r="M81" s="51">
        <f t="shared" si="13"/>
        <v>0.9322234156820625</v>
      </c>
      <c r="N81" s="51">
        <f t="shared" si="13"/>
        <v>0.9322299237762086</v>
      </c>
    </row>
    <row r="82" spans="2:14" ht="15">
      <c r="B82" s="38">
        <f t="shared" si="8"/>
        <v>2009</v>
      </c>
      <c r="C82" s="51">
        <f aca="true" t="shared" si="14" ref="C82:N82">C105/C55</f>
        <v>0.9322263639444257</v>
      </c>
      <c r="D82" s="51">
        <f t="shared" si="14"/>
        <v>0.9322228415909762</v>
      </c>
      <c r="E82" s="51">
        <f t="shared" si="14"/>
        <v>0.9322246592682315</v>
      </c>
      <c r="F82" s="51">
        <f t="shared" si="14"/>
        <v>0.932220973458978</v>
      </c>
      <c r="G82" s="51">
        <f t="shared" si="14"/>
        <v>0.9322191472801175</v>
      </c>
      <c r="H82" s="51">
        <f t="shared" si="14"/>
        <v>0.9322254630775689</v>
      </c>
      <c r="I82" s="51">
        <f t="shared" si="14"/>
        <v>0.9322173733689398</v>
      </c>
      <c r="J82" s="51">
        <f t="shared" si="14"/>
        <v>0.9322154911293813</v>
      </c>
      <c r="K82" s="51">
        <f t="shared" si="14"/>
        <v>0.9322280174797497</v>
      </c>
      <c r="L82" s="51">
        <f t="shared" si="14"/>
        <v>0.9322236458187534</v>
      </c>
      <c r="M82" s="51">
        <f t="shared" si="14"/>
        <v>0.9322246257308688</v>
      </c>
      <c r="N82" s="51">
        <f t="shared" si="14"/>
        <v>0.9322286252918872</v>
      </c>
    </row>
    <row r="83" spans="2:14" ht="15">
      <c r="B83" s="38">
        <f t="shared" si="8"/>
        <v>2010</v>
      </c>
      <c r="C83" s="51">
        <f aca="true" t="shared" si="15" ref="C83:N83">C106/C56</f>
        <v>0.9322239293674667</v>
      </c>
      <c r="D83" s="51">
        <f t="shared" si="15"/>
        <v>0.9322197411494353</v>
      </c>
      <c r="E83" s="51">
        <f t="shared" si="15"/>
        <v>0.9322236329596074</v>
      </c>
      <c r="F83" s="51">
        <f t="shared" si="15"/>
        <v>0.9322246827357125</v>
      </c>
      <c r="G83" s="51">
        <f t="shared" si="15"/>
        <v>0.9322158131234265</v>
      </c>
      <c r="H83" s="51">
        <f t="shared" si="15"/>
        <v>0.9322199247123694</v>
      </c>
      <c r="I83" s="51">
        <f t="shared" si="15"/>
        <v>0.9322234294113888</v>
      </c>
      <c r="J83" s="51">
        <f t="shared" si="15"/>
        <v>0.9322240992785729</v>
      </c>
      <c r="K83" s="51">
        <f t="shared" si="15"/>
        <v>0.9322284039751976</v>
      </c>
      <c r="L83" s="51">
        <f t="shared" si="15"/>
        <v>0.9322215792519333</v>
      </c>
      <c r="M83" s="51">
        <f t="shared" si="15"/>
        <v>0.9322310590205107</v>
      </c>
      <c r="N83" s="51">
        <f t="shared" si="15"/>
        <v>0.9322190789199983</v>
      </c>
    </row>
    <row r="84" spans="2:14" ht="15">
      <c r="B84" s="38">
        <f t="shared" si="8"/>
        <v>2011</v>
      </c>
      <c r="C84" s="51">
        <f aca="true" t="shared" si="16" ref="C84:N84">C107/C57</f>
        <v>0.9322220359582581</v>
      </c>
      <c r="D84" s="51">
        <f t="shared" si="16"/>
        <v>0.9322241406372626</v>
      </c>
      <c r="E84" s="51">
        <f t="shared" si="16"/>
        <v>0.9322185292895722</v>
      </c>
      <c r="F84" s="51">
        <f t="shared" si="16"/>
        <v>0.9322206036233817</v>
      </c>
      <c r="G84" s="51">
        <f t="shared" si="16"/>
        <v>0.9322284365539535</v>
      </c>
      <c r="H84" s="51">
        <f t="shared" si="16"/>
        <v>0.932225510749373</v>
      </c>
      <c r="I84" s="51">
        <f t="shared" si="16"/>
        <v>0.932221602297853</v>
      </c>
      <c r="J84" s="51">
        <f t="shared" si="16"/>
        <v>0.9322229789693104</v>
      </c>
      <c r="K84" s="51">
        <f t="shared" si="16"/>
        <v>0.9322236290828984</v>
      </c>
      <c r="L84" s="51">
        <f t="shared" si="16"/>
        <v>0.9322227782941301</v>
      </c>
      <c r="M84" s="51">
        <f t="shared" si="16"/>
        <v>0.9322218379346123</v>
      </c>
      <c r="N84" s="51">
        <f t="shared" si="16"/>
        <v>0.9322185423735702</v>
      </c>
    </row>
    <row r="85" spans="2:14" ht="15">
      <c r="B85" s="38">
        <f t="shared" si="8"/>
        <v>2012</v>
      </c>
      <c r="C85" s="51">
        <f aca="true" t="shared" si="17" ref="C85:N85">C108/C58</f>
        <v>0.9322246304609095</v>
      </c>
      <c r="D85" s="51">
        <f t="shared" si="17"/>
        <v>0.9322230431391865</v>
      </c>
      <c r="E85" s="51">
        <f t="shared" si="17"/>
        <v>0.9322175561625963</v>
      </c>
      <c r="F85" s="51">
        <f t="shared" si="17"/>
        <v>0.9322216191222885</v>
      </c>
      <c r="G85" s="51">
        <f t="shared" si="17"/>
        <v>0.9322313716805251</v>
      </c>
      <c r="H85" s="51">
        <f t="shared" si="17"/>
        <v>0.932225953828931</v>
      </c>
      <c r="I85" s="51">
        <f t="shared" si="17"/>
        <v>0.9322287481930024</v>
      </c>
      <c r="J85" s="51">
        <f t="shared" si="17"/>
        <v>0.9322168497873924</v>
      </c>
      <c r="K85" s="51">
        <f t="shared" si="17"/>
        <v>0.9322204304286369</v>
      </c>
      <c r="L85" s="51">
        <f t="shared" si="17"/>
        <v>0.9322284845673223</v>
      </c>
      <c r="M85" s="51">
        <f t="shared" si="17"/>
        <v>0.9322238254303955</v>
      </c>
      <c r="N85" s="51">
        <f t="shared" si="17"/>
        <v>0.9322219698391222</v>
      </c>
    </row>
    <row r="86" spans="2:14" ht="15">
      <c r="B86" s="38">
        <f t="shared" si="8"/>
        <v>2013</v>
      </c>
      <c r="C86" s="51">
        <f aca="true" t="shared" si="18" ref="C86:N86">C109/C59</f>
        <v>0.9322249232215921</v>
      </c>
      <c r="D86" s="51">
        <f t="shared" si="18"/>
        <v>0.9322221778381402</v>
      </c>
      <c r="E86" s="51">
        <f t="shared" si="18"/>
        <v>0.9322307141151182</v>
      </c>
      <c r="F86" s="51">
        <f t="shared" si="18"/>
        <v>0.9322255710659899</v>
      </c>
      <c r="G86" s="51">
        <f t="shared" si="18"/>
        <v>0.9322216724393864</v>
      </c>
      <c r="H86" s="51">
        <f t="shared" si="18"/>
        <v>0.9322226504214469</v>
      </c>
      <c r="I86" s="51">
        <f t="shared" si="18"/>
        <v>0.9322188781946222</v>
      </c>
      <c r="J86" s="51">
        <f t="shared" si="18"/>
        <v>0.9322210119813843</v>
      </c>
      <c r="K86" s="51">
        <f t="shared" si="18"/>
        <v>0.9322228946141407</v>
      </c>
      <c r="L86" s="51">
        <f t="shared" si="18"/>
        <v>0.9322300167967592</v>
      </c>
      <c r="M86" s="51">
        <f t="shared" si="18"/>
        <v>0.9322231096124076</v>
      </c>
      <c r="N86" s="51">
        <f t="shared" si="18"/>
        <v>0.9322247616045394</v>
      </c>
    </row>
    <row r="87" spans="2:14" ht="15">
      <c r="B87" s="38">
        <f t="shared" si="8"/>
        <v>2014</v>
      </c>
      <c r="C87" s="51">
        <f aca="true" t="shared" si="19" ref="C87:N87">C110/C60</f>
        <v>0.9322198039176534</v>
      </c>
      <c r="D87" s="51">
        <f t="shared" si="19"/>
        <v>0.9322299686370084</v>
      </c>
      <c r="E87" s="51">
        <f t="shared" si="19"/>
        <v>0.9322218014390783</v>
      </c>
      <c r="F87" s="51">
        <f t="shared" si="19"/>
        <v>0.9322171185854695</v>
      </c>
      <c r="G87" s="51">
        <f t="shared" si="19"/>
        <v>0.9322226391988782</v>
      </c>
      <c r="H87" s="51">
        <f t="shared" si="19"/>
        <v>0.9322216298402544</v>
      </c>
      <c r="I87" s="51">
        <f t="shared" si="19"/>
        <v>0.932216397233241</v>
      </c>
      <c r="J87" s="51">
        <f t="shared" si="19"/>
        <v>0.932223460573976</v>
      </c>
      <c r="K87" s="51">
        <f t="shared" si="19"/>
        <v>0.932227134979383</v>
      </c>
      <c r="L87" s="51">
        <f t="shared" si="19"/>
        <v>0.9322250133512668</v>
      </c>
      <c r="M87" s="51">
        <f t="shared" si="19"/>
        <v>0.9322176477574126</v>
      </c>
      <c r="N87" s="51">
        <f t="shared" si="19"/>
        <v>0.9322184062515555</v>
      </c>
    </row>
    <row r="88" spans="2:14" ht="15">
      <c r="B88" s="38">
        <f t="shared" si="8"/>
        <v>2015</v>
      </c>
      <c r="C88" s="51">
        <f aca="true" t="shared" si="20" ref="C88:N88">C111/C61</f>
        <v>0.932214364484374</v>
      </c>
      <c r="D88" s="51">
        <f t="shared" si="20"/>
        <v>0.9322314550245853</v>
      </c>
      <c r="E88" s="51">
        <f t="shared" si="20"/>
        <v>0.9322203940768089</v>
      </c>
      <c r="F88" s="51">
        <f t="shared" si="20"/>
        <v>0.932221250198823</v>
      </c>
      <c r="G88" s="51">
        <f t="shared" si="20"/>
        <v>0.9322173082821327</v>
      </c>
      <c r="H88" s="51">
        <f t="shared" si="20"/>
        <v>0.932220281617872</v>
      </c>
      <c r="I88" s="51">
        <f t="shared" si="20"/>
        <v>0.9322224656879344</v>
      </c>
      <c r="J88" s="51">
        <f t="shared" si="20"/>
        <v>0.9322260862613423</v>
      </c>
      <c r="K88" s="51">
        <f t="shared" si="20"/>
        <v>0.9322180010224437</v>
      </c>
      <c r="L88" s="51">
        <f t="shared" si="20"/>
        <v>0.9322304007012022</v>
      </c>
      <c r="M88" s="51">
        <f t="shared" si="20"/>
        <v>0.9322198735697202</v>
      </c>
      <c r="N88" s="51">
        <f t="shared" si="20"/>
        <v>0.932229874990047</v>
      </c>
    </row>
    <row r="89" spans="2:14" ht="15">
      <c r="B89" s="38">
        <f t="shared" si="8"/>
        <v>2016</v>
      </c>
      <c r="C89" s="51">
        <f aca="true" t="shared" si="21" ref="C89:N89">C112/C62</f>
        <v>0.9322212752140916</v>
      </c>
      <c r="D89" s="51">
        <f t="shared" si="21"/>
        <v>0.9322254806125775</v>
      </c>
      <c r="E89" s="51">
        <f t="shared" si="21"/>
        <v>0.9322224245735447</v>
      </c>
      <c r="F89" s="51">
        <f t="shared" si="21"/>
        <v>0.9322221217510122</v>
      </c>
      <c r="G89" s="51">
        <f t="shared" si="21"/>
        <v>0.93223014968923</v>
      </c>
      <c r="H89" s="51">
        <f t="shared" si="21"/>
        <v>0.9322239573490356</v>
      </c>
      <c r="I89" s="51">
        <f t="shared" si="21"/>
        <v>0.9322185038975612</v>
      </c>
      <c r="J89" s="51">
        <f t="shared" si="21"/>
        <v>0.932225268677327</v>
      </c>
      <c r="K89" s="51">
        <f t="shared" si="21"/>
        <v>0.932218653378561</v>
      </c>
      <c r="L89" s="51">
        <f t="shared" si="21"/>
        <v>0.9322226729058873</v>
      </c>
      <c r="M89" s="51">
        <f t="shared" si="21"/>
        <v>0.9322306228868276</v>
      </c>
      <c r="N89" s="51">
        <f t="shared" si="21"/>
        <v>0.9322188360493489</v>
      </c>
    </row>
    <row r="90" spans="2:14" ht="15">
      <c r="B90" s="38">
        <f t="shared" si="8"/>
        <v>2017</v>
      </c>
      <c r="C90" s="51">
        <f aca="true" t="shared" si="22" ref="C90:N90">C113/C63</f>
        <v>0.9322185874192023</v>
      </c>
      <c r="D90" s="51">
        <f t="shared" si="22"/>
        <v>0.9322303751903642</v>
      </c>
      <c r="E90" s="51">
        <f t="shared" si="22"/>
        <v>0.9322261896519322</v>
      </c>
      <c r="F90" s="51">
        <f t="shared" si="22"/>
        <v>0.9322151793324386</v>
      </c>
      <c r="G90" s="51">
        <f t="shared" si="22"/>
        <v>0.9322229955593024</v>
      </c>
      <c r="H90" s="51">
        <f t="shared" si="22"/>
        <v>0.9322228210278771</v>
      </c>
      <c r="I90" s="51">
        <f t="shared" si="22"/>
        <v>0.9322256317155233</v>
      </c>
      <c r="J90" s="51">
        <f t="shared" si="22"/>
        <v>0.9322225832816362</v>
      </c>
      <c r="K90" s="51">
        <f t="shared" si="22"/>
        <v>0.9322225498869555</v>
      </c>
      <c r="L90" s="51">
        <f t="shared" si="22"/>
        <v>0.9322281528811313</v>
      </c>
      <c r="M90" s="51">
        <f t="shared" si="22"/>
        <v>0.9322260682393322</v>
      </c>
      <c r="N90" s="51">
        <f t="shared" si="22"/>
        <v>0.9322181733602108</v>
      </c>
    </row>
    <row r="91" spans="2:14" ht="15">
      <c r="B91" s="38">
        <f t="shared" si="8"/>
        <v>2018</v>
      </c>
      <c r="C91" s="51">
        <f aca="true" t="shared" si="23" ref="C91:N91">C114/C64</f>
        <v>0.9322236482448493</v>
      </c>
      <c r="D91" s="51">
        <f t="shared" si="23"/>
        <v>0.9322264402003758</v>
      </c>
      <c r="E91" s="51">
        <f t="shared" si="23"/>
        <v>0.9322186281503778</v>
      </c>
      <c r="F91" s="51">
        <f t="shared" si="23"/>
        <v>0.9322212960629616</v>
      </c>
      <c r="G91" s="51">
        <f t="shared" si="23"/>
        <v>0.9322216245293169</v>
      </c>
      <c r="H91" s="51">
        <f t="shared" si="23"/>
        <v>0.9322257990342607</v>
      </c>
      <c r="I91" s="51">
        <f t="shared" si="23"/>
        <v>0.932219091365268</v>
      </c>
      <c r="J91" s="51">
        <f t="shared" si="23"/>
        <v>0.9322193956213384</v>
      </c>
      <c r="K91" s="51">
        <f t="shared" si="23"/>
        <v>0.9322208230397293</v>
      </c>
      <c r="L91" s="51">
        <f t="shared" si="23"/>
        <v>0.9322227619510244</v>
      </c>
      <c r="M91" s="51">
        <f t="shared" si="23"/>
        <v>0.9322247225294633</v>
      </c>
      <c r="N91" s="51">
        <f t="shared" si="23"/>
        <v>0.9322254681289209</v>
      </c>
    </row>
    <row r="92" spans="2:14" ht="15">
      <c r="B92" s="38">
        <v>2019</v>
      </c>
      <c r="C92" s="51">
        <f aca="true" t="shared" si="24" ref="C92:N92">C115/C65</f>
        <v>0.9322214783983855</v>
      </c>
      <c r="D92" s="51">
        <f t="shared" si="24"/>
        <v>0.9322312769787653</v>
      </c>
      <c r="E92" s="51">
        <f t="shared" si="24"/>
        <v>0.9322166290574553</v>
      </c>
      <c r="F92" s="51">
        <f t="shared" si="24"/>
        <v>0.9322245878006169</v>
      </c>
      <c r="G92" s="51">
        <f t="shared" si="24"/>
        <v>0.9322229315749855</v>
      </c>
      <c r="H92" s="51">
        <f t="shared" si="24"/>
        <v>0.9322197206746546</v>
      </c>
      <c r="I92" s="51">
        <f t="shared" si="24"/>
        <v>0.9322191717703073</v>
      </c>
      <c r="J92" s="51">
        <f t="shared" si="24"/>
        <v>0.9322198317261515</v>
      </c>
      <c r="K92" s="51">
        <f t="shared" si="24"/>
        <v>0.9322198317261515</v>
      </c>
      <c r="L92" s="51">
        <f t="shared" si="24"/>
        <v>0.9322241881171166</v>
      </c>
      <c r="M92" s="51">
        <f t="shared" si="24"/>
        <v>0.9322247967788498</v>
      </c>
      <c r="N92" s="51">
        <f t="shared" si="24"/>
        <v>0.9322233626031096</v>
      </c>
    </row>
    <row r="93" spans="2:14" ht="15">
      <c r="B93" s="38">
        <f>B92+1</f>
        <v>2020</v>
      </c>
      <c r="C93" s="51">
        <f aca="true" t="shared" si="25" ref="C93:N93">C116/C66</f>
        <v>0.9322181915894129</v>
      </c>
      <c r="D93" s="51">
        <f t="shared" si="25"/>
        <v>0.9322239089913334</v>
      </c>
      <c r="E93" s="51">
        <f t="shared" si="25"/>
        <v>0.9322234975260177</v>
      </c>
      <c r="F93" s="51">
        <f t="shared" si="25"/>
        <v>0.9322255558119855</v>
      </c>
      <c r="G93" s="51">
        <f t="shared" si="25"/>
        <v>0.9322216452214721</v>
      </c>
      <c r="H93" s="51">
        <f t="shared" si="25"/>
        <v>0.9322171807095132</v>
      </c>
      <c r="I93" s="51">
        <f t="shared" si="25"/>
        <v>0.9322212348350204</v>
      </c>
      <c r="J93" s="51">
        <f t="shared" si="25"/>
        <v>0.9322230267921796</v>
      </c>
      <c r="K93" s="51">
        <f t="shared" si="25"/>
        <v>0.9322189123791346</v>
      </c>
      <c r="L93" s="51">
        <f t="shared" si="25"/>
        <v>0.9322272836250299</v>
      </c>
      <c r="M93" s="51">
        <f t="shared" si="25"/>
        <v>0.9322144245406762</v>
      </c>
      <c r="N93" s="51">
        <f t="shared" si="25"/>
        <v>0.9322237933274735</v>
      </c>
    </row>
    <row r="94" spans="2:14" ht="15">
      <c r="B94" s="38">
        <f>B93+1</f>
        <v>2021</v>
      </c>
      <c r="C94" s="51">
        <f aca="true" t="shared" si="26" ref="C94:N94">C117/C67</f>
        <v>0.9322207149544317</v>
      </c>
      <c r="D94" s="51">
        <f t="shared" si="26"/>
        <v>0.9322224464496784</v>
      </c>
      <c r="E94" s="51">
        <f t="shared" si="26"/>
        <v>0.9322261349576473</v>
      </c>
      <c r="F94" s="51">
        <f t="shared" si="26"/>
        <v>0.9322177385218838</v>
      </c>
      <c r="G94" s="51">
        <f t="shared" si="26"/>
        <v>0.9322260815833575</v>
      </c>
      <c r="H94" s="51">
        <f t="shared" si="26"/>
        <v>0.932221393961983</v>
      </c>
      <c r="I94" s="51">
        <f t="shared" si="26"/>
        <v>0.9322229628864624</v>
      </c>
      <c r="J94" s="51">
        <f t="shared" si="26"/>
        <v>0.9325697723341592</v>
      </c>
      <c r="K94" s="51">
        <f t="shared" si="26"/>
        <v>0.9322253839665576</v>
      </c>
      <c r="L94" s="51">
        <f t="shared" si="26"/>
        <v>0.9322296147300015</v>
      </c>
      <c r="M94" s="51">
        <f t="shared" si="26"/>
        <v>0.9322190766550523</v>
      </c>
      <c r="N94" s="51">
        <f t="shared" si="26"/>
        <v>0.932220867257272</v>
      </c>
    </row>
    <row r="95" spans="2:6" ht="15">
      <c r="B95" s="14"/>
      <c r="C95" s="14"/>
      <c r="D95" s="14"/>
      <c r="F95" s="23"/>
    </row>
    <row r="96" spans="2:14" ht="15">
      <c r="B96" s="49"/>
      <c r="C96" s="66" t="s">
        <v>33</v>
      </c>
      <c r="D96" s="66" t="s">
        <v>34</v>
      </c>
      <c r="E96" s="66" t="s">
        <v>35</v>
      </c>
      <c r="F96" s="66" t="s">
        <v>36</v>
      </c>
      <c r="G96" s="66" t="s">
        <v>37</v>
      </c>
      <c r="H96" s="66" t="s">
        <v>38</v>
      </c>
      <c r="I96" s="66" t="s">
        <v>39</v>
      </c>
      <c r="J96" s="66" t="s">
        <v>40</v>
      </c>
      <c r="K96" s="66" t="s">
        <v>41</v>
      </c>
      <c r="L96" s="66" t="s">
        <v>42</v>
      </c>
      <c r="M96" s="66" t="s">
        <v>43</v>
      </c>
      <c r="N96" s="66" t="s">
        <v>44</v>
      </c>
    </row>
    <row r="97" spans="2:14" ht="15">
      <c r="B97" s="3"/>
      <c r="C97" s="21" t="s">
        <v>1</v>
      </c>
      <c r="D97" s="22" t="s">
        <v>2</v>
      </c>
      <c r="E97" s="22" t="s">
        <v>3</v>
      </c>
      <c r="F97" s="22" t="s">
        <v>4</v>
      </c>
      <c r="G97" s="22" t="s">
        <v>5</v>
      </c>
      <c r="H97" s="22" t="s">
        <v>6</v>
      </c>
      <c r="I97" s="22" t="s">
        <v>7</v>
      </c>
      <c r="J97" s="22" t="s">
        <v>8</v>
      </c>
      <c r="K97" s="22" t="s">
        <v>9</v>
      </c>
      <c r="L97" s="48" t="s">
        <v>10</v>
      </c>
      <c r="M97" s="22" t="s">
        <v>11</v>
      </c>
      <c r="N97" s="22" t="s">
        <v>12</v>
      </c>
    </row>
    <row r="98" spans="2:14" ht="15">
      <c r="B98" s="38">
        <f aca="true" t="shared" si="27" ref="B98:B111">B99-1</f>
        <v>2002</v>
      </c>
      <c r="C98" s="71">
        <v>69.53</v>
      </c>
      <c r="D98" s="71">
        <v>69.59</v>
      </c>
      <c r="E98" s="71">
        <v>70.165</v>
      </c>
      <c r="F98" s="71">
        <v>71.118</v>
      </c>
      <c r="G98" s="71">
        <v>71.374</v>
      </c>
      <c r="H98" s="71">
        <v>71.377</v>
      </c>
      <c r="I98" s="71">
        <v>70.882</v>
      </c>
      <c r="J98" s="71">
        <v>71.085</v>
      </c>
      <c r="K98" s="71">
        <v>71.351</v>
      </c>
      <c r="L98" s="71">
        <v>72.058</v>
      </c>
      <c r="M98" s="71">
        <v>72.169</v>
      </c>
      <c r="N98" s="71">
        <v>72.409</v>
      </c>
    </row>
    <row r="99" spans="2:14" ht="15">
      <c r="B99" s="38">
        <f t="shared" si="27"/>
        <v>2003</v>
      </c>
      <c r="C99" s="71">
        <v>72.111</v>
      </c>
      <c r="D99" s="71">
        <v>72.264</v>
      </c>
      <c r="E99" s="71">
        <v>72.765</v>
      </c>
      <c r="F99" s="71">
        <v>73.357</v>
      </c>
      <c r="G99" s="71">
        <v>73.289</v>
      </c>
      <c r="H99" s="71">
        <v>73.338</v>
      </c>
      <c r="I99" s="71">
        <v>72.878</v>
      </c>
      <c r="J99" s="71">
        <v>73.213</v>
      </c>
      <c r="K99" s="71">
        <v>73.431</v>
      </c>
      <c r="L99" s="71">
        <v>73.926</v>
      </c>
      <c r="M99" s="71">
        <v>74.167</v>
      </c>
      <c r="N99" s="71">
        <v>74.294</v>
      </c>
    </row>
    <row r="100" spans="2:14" ht="15">
      <c r="B100" s="38">
        <f t="shared" si="27"/>
        <v>2004</v>
      </c>
      <c r="C100" s="71">
        <v>73.773</v>
      </c>
      <c r="D100" s="71">
        <v>73.807</v>
      </c>
      <c r="E100" s="71">
        <v>74.322</v>
      </c>
      <c r="F100" s="71">
        <v>75.34</v>
      </c>
      <c r="G100" s="71">
        <v>75.784</v>
      </c>
      <c r="H100" s="71">
        <v>75.904</v>
      </c>
      <c r="I100" s="71">
        <v>75.328</v>
      </c>
      <c r="J100" s="71">
        <v>75.661</v>
      </c>
      <c r="K100" s="71">
        <v>75.796</v>
      </c>
      <c r="L100" s="71">
        <v>76.575</v>
      </c>
      <c r="M100" s="71">
        <v>76.767</v>
      </c>
      <c r="N100" s="71">
        <v>76.692</v>
      </c>
    </row>
    <row r="101" spans="2:14" ht="15">
      <c r="B101" s="38">
        <f t="shared" si="27"/>
        <v>2005</v>
      </c>
      <c r="C101" s="71">
        <v>76.046</v>
      </c>
      <c r="D101" s="71">
        <v>76.243</v>
      </c>
      <c r="E101" s="71">
        <v>76.846</v>
      </c>
      <c r="F101" s="71">
        <v>77.953</v>
      </c>
      <c r="G101" s="71">
        <v>78.102</v>
      </c>
      <c r="H101" s="71">
        <v>78.284</v>
      </c>
      <c r="I101" s="71">
        <v>77.805</v>
      </c>
      <c r="J101" s="71">
        <v>78.147</v>
      </c>
      <c r="K101" s="71">
        <v>78.627</v>
      </c>
      <c r="L101" s="71">
        <v>79.266</v>
      </c>
      <c r="M101" s="71">
        <v>79.386</v>
      </c>
      <c r="N101" s="71">
        <v>79.557</v>
      </c>
    </row>
    <row r="102" spans="2:14" ht="15">
      <c r="B102" s="38">
        <f t="shared" si="27"/>
        <v>2006</v>
      </c>
      <c r="C102" s="71">
        <v>79.234</v>
      </c>
      <c r="D102" s="71">
        <v>79.272</v>
      </c>
      <c r="E102" s="71">
        <v>79.833</v>
      </c>
      <c r="F102" s="71">
        <v>80.959</v>
      </c>
      <c r="G102" s="71">
        <v>81.251</v>
      </c>
      <c r="H102" s="71">
        <v>81.374</v>
      </c>
      <c r="I102" s="71">
        <v>80.89</v>
      </c>
      <c r="J102" s="71">
        <v>81.055</v>
      </c>
      <c r="K102" s="71">
        <v>80.922</v>
      </c>
      <c r="L102" s="71">
        <v>81.254</v>
      </c>
      <c r="M102" s="71">
        <v>81.455</v>
      </c>
      <c r="N102" s="71">
        <v>81.678</v>
      </c>
    </row>
    <row r="103" spans="2:14" ht="15">
      <c r="B103" s="38">
        <f t="shared" si="27"/>
        <v>2007</v>
      </c>
      <c r="C103" s="71">
        <v>81.129</v>
      </c>
      <c r="D103" s="71">
        <v>81.184</v>
      </c>
      <c r="E103" s="71">
        <v>81.8</v>
      </c>
      <c r="F103" s="71">
        <v>82.93</v>
      </c>
      <c r="G103" s="71">
        <v>83.158</v>
      </c>
      <c r="H103" s="71">
        <v>83.311</v>
      </c>
      <c r="I103" s="71">
        <v>82.704</v>
      </c>
      <c r="J103" s="71">
        <v>82.818</v>
      </c>
      <c r="K103" s="71">
        <v>83.09</v>
      </c>
      <c r="L103" s="71">
        <v>84.167</v>
      </c>
      <c r="M103" s="71">
        <v>84.77</v>
      </c>
      <c r="N103" s="71">
        <v>85.125</v>
      </c>
    </row>
    <row r="104" spans="2:14" ht="15">
      <c r="B104" s="38">
        <f t="shared" si="27"/>
        <v>2008</v>
      </c>
      <c r="C104" s="71">
        <v>84.598</v>
      </c>
      <c r="D104" s="71">
        <v>84.73</v>
      </c>
      <c r="E104" s="71">
        <v>85.482</v>
      </c>
      <c r="F104" s="71">
        <v>86.402</v>
      </c>
      <c r="G104" s="71">
        <v>86.985</v>
      </c>
      <c r="H104" s="71">
        <v>87.486</v>
      </c>
      <c r="I104" s="71">
        <v>87.066</v>
      </c>
      <c r="J104" s="71">
        <v>86.879</v>
      </c>
      <c r="K104" s="71">
        <v>86.861</v>
      </c>
      <c r="L104" s="71">
        <v>87.16</v>
      </c>
      <c r="M104" s="71">
        <v>86.79</v>
      </c>
      <c r="N104" s="71">
        <v>86.345</v>
      </c>
    </row>
    <row r="105" spans="2:14" ht="15">
      <c r="B105" s="38">
        <f t="shared" si="27"/>
        <v>2009</v>
      </c>
      <c r="C105" s="71">
        <v>85.281</v>
      </c>
      <c r="D105" s="71">
        <v>85.29</v>
      </c>
      <c r="E105" s="71">
        <v>85.43</v>
      </c>
      <c r="F105" s="71">
        <v>86.264</v>
      </c>
      <c r="G105" s="71">
        <v>86.234</v>
      </c>
      <c r="H105" s="71">
        <v>86.614</v>
      </c>
      <c r="I105" s="71">
        <v>85.874</v>
      </c>
      <c r="J105" s="71">
        <v>86.174</v>
      </c>
      <c r="K105" s="71">
        <v>85.971</v>
      </c>
      <c r="L105" s="71">
        <v>86.584</v>
      </c>
      <c r="M105" s="71">
        <v>87.053</v>
      </c>
      <c r="N105" s="71">
        <v>87.031</v>
      </c>
    </row>
    <row r="106" spans="2:14" ht="15">
      <c r="B106" s="38">
        <f t="shared" si="27"/>
        <v>2010</v>
      </c>
      <c r="C106" s="71">
        <v>86.158</v>
      </c>
      <c r="D106" s="71">
        <v>86.001</v>
      </c>
      <c r="E106" s="71">
        <v>86.639</v>
      </c>
      <c r="F106" s="71">
        <v>87.562</v>
      </c>
      <c r="G106" s="71">
        <v>87.756</v>
      </c>
      <c r="H106" s="71">
        <v>87.913</v>
      </c>
      <c r="I106" s="71">
        <v>87.519</v>
      </c>
      <c r="J106" s="71">
        <v>87.74</v>
      </c>
      <c r="K106" s="71">
        <v>87.801</v>
      </c>
      <c r="L106" s="71">
        <v>88.603</v>
      </c>
      <c r="M106" s="71">
        <v>89.084</v>
      </c>
      <c r="N106" s="71">
        <v>89.631</v>
      </c>
    </row>
    <row r="107" spans="2:14" ht="15">
      <c r="B107" s="38">
        <f t="shared" si="27"/>
        <v>2011</v>
      </c>
      <c r="C107" s="71">
        <v>88.975</v>
      </c>
      <c r="D107" s="71">
        <v>89.088</v>
      </c>
      <c r="E107" s="71">
        <v>89.754</v>
      </c>
      <c r="F107" s="71">
        <v>90.871</v>
      </c>
      <c r="G107" s="71">
        <v>90.841</v>
      </c>
      <c r="H107" s="71">
        <v>90.713</v>
      </c>
      <c r="I107" s="71">
        <v>90.226</v>
      </c>
      <c r="J107" s="71">
        <v>90.338</v>
      </c>
      <c r="K107" s="71">
        <v>90.559</v>
      </c>
      <c r="L107" s="71">
        <v>91.273</v>
      </c>
      <c r="M107" s="71">
        <v>91.643</v>
      </c>
      <c r="N107" s="71">
        <v>91.762</v>
      </c>
    </row>
    <row r="108" spans="2:14" ht="15">
      <c r="B108" s="38">
        <f t="shared" si="27"/>
        <v>2012</v>
      </c>
      <c r="C108" s="71">
        <v>90.753</v>
      </c>
      <c r="D108" s="71">
        <v>90.847</v>
      </c>
      <c r="E108" s="71">
        <v>91.458</v>
      </c>
      <c r="F108" s="71">
        <v>92.743</v>
      </c>
      <c r="G108" s="71">
        <v>92.606</v>
      </c>
      <c r="H108" s="71">
        <v>92.433</v>
      </c>
      <c r="I108" s="71">
        <v>92.217</v>
      </c>
      <c r="J108" s="71">
        <v>92.736</v>
      </c>
      <c r="K108" s="71">
        <v>93.649</v>
      </c>
      <c r="L108" s="71">
        <v>94.445</v>
      </c>
      <c r="M108" s="71">
        <v>94.328</v>
      </c>
      <c r="N108" s="71">
        <v>94.394</v>
      </c>
    </row>
    <row r="109" spans="2:14" ht="15">
      <c r="B109" s="38">
        <f t="shared" si="27"/>
        <v>2013</v>
      </c>
      <c r="C109" s="71">
        <v>93.188</v>
      </c>
      <c r="D109" s="71">
        <v>93.349</v>
      </c>
      <c r="E109" s="71">
        <v>93.678</v>
      </c>
      <c r="F109" s="71">
        <v>94.028</v>
      </c>
      <c r="G109" s="71">
        <v>94.201</v>
      </c>
      <c r="H109" s="71">
        <v>94.34</v>
      </c>
      <c r="I109" s="71">
        <v>93.853</v>
      </c>
      <c r="J109" s="71">
        <v>94.145</v>
      </c>
      <c r="K109" s="71">
        <v>93.969</v>
      </c>
      <c r="L109" s="71">
        <v>94.351</v>
      </c>
      <c r="M109" s="71">
        <v>94.547</v>
      </c>
      <c r="N109" s="71">
        <v>94.632</v>
      </c>
    </row>
    <row r="110" spans="2:14" ht="15">
      <c r="B110" s="38">
        <f t="shared" si="27"/>
        <v>2014</v>
      </c>
      <c r="C110" s="71">
        <v>93.373</v>
      </c>
      <c r="D110" s="71">
        <v>93.333</v>
      </c>
      <c r="E110" s="71">
        <v>93.541</v>
      </c>
      <c r="F110" s="71">
        <v>94.373</v>
      </c>
      <c r="G110" s="71">
        <v>94.395</v>
      </c>
      <c r="H110" s="71">
        <v>94.421</v>
      </c>
      <c r="I110" s="71">
        <v>93.533</v>
      </c>
      <c r="J110" s="71">
        <v>93.681</v>
      </c>
      <c r="K110" s="71">
        <v>93.824</v>
      </c>
      <c r="L110" s="71">
        <v>94.261</v>
      </c>
      <c r="M110" s="71">
        <v>94.195</v>
      </c>
      <c r="N110" s="71">
        <v>93.646</v>
      </c>
    </row>
    <row r="111" spans="2:14" ht="15">
      <c r="B111" s="38">
        <f t="shared" si="27"/>
        <v>2015</v>
      </c>
      <c r="C111" s="71">
        <v>92.141</v>
      </c>
      <c r="D111" s="71">
        <v>92.331</v>
      </c>
      <c r="E111" s="71">
        <v>92.92</v>
      </c>
      <c r="F111" s="71">
        <v>93.774</v>
      </c>
      <c r="G111" s="71">
        <v>94.222</v>
      </c>
      <c r="H111" s="71">
        <v>94.474</v>
      </c>
      <c r="I111" s="71">
        <v>93.597</v>
      </c>
      <c r="J111" s="71">
        <v>93.286</v>
      </c>
      <c r="K111" s="71">
        <v>92.999</v>
      </c>
      <c r="L111" s="71">
        <v>93.595</v>
      </c>
      <c r="M111" s="71">
        <v>93.937</v>
      </c>
      <c r="N111" s="71">
        <v>93.663</v>
      </c>
    </row>
    <row r="112" spans="2:14" ht="15">
      <c r="B112" s="38">
        <f>B113-1</f>
        <v>2016</v>
      </c>
      <c r="C112" s="71">
        <v>91.876</v>
      </c>
      <c r="D112" s="71">
        <v>91.552</v>
      </c>
      <c r="E112" s="71">
        <v>92.139</v>
      </c>
      <c r="F112" s="71">
        <v>92.785</v>
      </c>
      <c r="G112" s="71">
        <v>93.292</v>
      </c>
      <c r="H112" s="71">
        <v>93.723</v>
      </c>
      <c r="I112" s="71">
        <v>93.041</v>
      </c>
      <c r="J112" s="71">
        <v>93.161</v>
      </c>
      <c r="K112" s="71">
        <v>93.165</v>
      </c>
      <c r="L112" s="71">
        <v>94.23</v>
      </c>
      <c r="M112" s="71">
        <v>94.572</v>
      </c>
      <c r="N112" s="71">
        <v>95.132</v>
      </c>
    </row>
    <row r="113" spans="2:14" ht="15">
      <c r="B113" s="38">
        <f>B62+1</f>
        <v>2017</v>
      </c>
      <c r="C113" s="71">
        <v>94.609</v>
      </c>
      <c r="D113" s="71">
        <v>94.269</v>
      </c>
      <c r="E113" s="71">
        <v>94.249</v>
      </c>
      <c r="F113" s="71">
        <v>95.154</v>
      </c>
      <c r="G113" s="71">
        <v>95.097</v>
      </c>
      <c r="H113" s="71">
        <v>95.138</v>
      </c>
      <c r="I113" s="71">
        <v>94.482</v>
      </c>
      <c r="J113" s="71">
        <v>94.67</v>
      </c>
      <c r="K113" s="71">
        <v>94.835</v>
      </c>
      <c r="L113" s="71">
        <v>95.71</v>
      </c>
      <c r="M113" s="71">
        <v>96.147</v>
      </c>
      <c r="N113" s="71">
        <v>96.19</v>
      </c>
    </row>
    <row r="114" spans="2:14" ht="15">
      <c r="B114" s="38">
        <f aca="true" t="shared" si="28" ref="B114:B120">B113+1</f>
        <v>2018</v>
      </c>
      <c r="C114" s="71">
        <v>95.153</v>
      </c>
      <c r="D114" s="71">
        <v>95.281</v>
      </c>
      <c r="E114" s="71">
        <v>95.393</v>
      </c>
      <c r="F114" s="71">
        <v>96.181</v>
      </c>
      <c r="G114" s="71">
        <v>97.048</v>
      </c>
      <c r="H114" s="71">
        <v>97.302</v>
      </c>
      <c r="I114" s="71">
        <v>96.604</v>
      </c>
      <c r="J114" s="71">
        <v>96.742</v>
      </c>
      <c r="K114" s="71">
        <v>96.978</v>
      </c>
      <c r="L114" s="71">
        <v>97.875</v>
      </c>
      <c r="M114" s="71">
        <v>97.768</v>
      </c>
      <c r="N114" s="71">
        <v>97.329</v>
      </c>
    </row>
    <row r="115" spans="2:14" ht="15">
      <c r="B115" s="38">
        <f t="shared" si="28"/>
        <v>2019</v>
      </c>
      <c r="C115" s="71">
        <v>96.085</v>
      </c>
      <c r="D115" s="71">
        <v>96.32</v>
      </c>
      <c r="E115" s="71">
        <v>96.669</v>
      </c>
      <c r="F115" s="71">
        <v>97.644</v>
      </c>
      <c r="G115" s="71">
        <v>97.834</v>
      </c>
      <c r="H115" s="71">
        <v>97.719</v>
      </c>
      <c r="I115" s="71">
        <v>97.113</v>
      </c>
      <c r="J115" s="71">
        <v>97.059</v>
      </c>
      <c r="K115" s="71">
        <v>97.059</v>
      </c>
      <c r="L115" s="71">
        <v>98.001</v>
      </c>
      <c r="M115" s="71">
        <v>98.167</v>
      </c>
      <c r="N115" s="71">
        <v>98.096</v>
      </c>
    </row>
    <row r="116" spans="2:14" ht="15">
      <c r="B116" s="38">
        <f t="shared" si="28"/>
        <v>2020</v>
      </c>
      <c r="C116" s="71">
        <v>97.139</v>
      </c>
      <c r="D116" s="71">
        <v>97.024</v>
      </c>
      <c r="E116" s="71">
        <v>96.652</v>
      </c>
      <c r="F116" s="71">
        <v>96.944</v>
      </c>
      <c r="G116" s="71">
        <v>96.938</v>
      </c>
      <c r="H116" s="71">
        <v>97.385</v>
      </c>
      <c r="I116" s="71">
        <v>96.511</v>
      </c>
      <c r="J116" s="71">
        <v>96.555</v>
      </c>
      <c r="K116" s="71">
        <v>96.7</v>
      </c>
      <c r="L116" s="71">
        <v>97.208</v>
      </c>
      <c r="M116" s="71">
        <v>97.367</v>
      </c>
      <c r="N116" s="71">
        <v>97.574</v>
      </c>
    </row>
    <row r="117" spans="2:14" ht="15">
      <c r="B117" s="38">
        <f t="shared" si="28"/>
        <v>2021</v>
      </c>
      <c r="C117" s="71">
        <v>97.583</v>
      </c>
      <c r="D117" s="71">
        <v>97.008</v>
      </c>
      <c r="E117" s="71">
        <v>97.949</v>
      </c>
      <c r="F117" s="71">
        <v>99.105</v>
      </c>
      <c r="G117" s="71">
        <v>99.572</v>
      </c>
      <c r="H117" s="71">
        <v>100.046</v>
      </c>
      <c r="I117" s="71">
        <v>99.292</v>
      </c>
      <c r="J117" s="71">
        <v>99.743</v>
      </c>
      <c r="K117" s="71">
        <v>100.575</v>
      </c>
      <c r="L117" s="71">
        <v>102.425</v>
      </c>
      <c r="M117" s="71">
        <v>102.738</v>
      </c>
      <c r="N117" s="71">
        <v>103.965</v>
      </c>
    </row>
    <row r="118" spans="2:14" ht="15">
      <c r="B118" s="38">
        <f t="shared" si="28"/>
        <v>2022</v>
      </c>
      <c r="C118" s="71">
        <v>103.567</v>
      </c>
      <c r="D118" s="71">
        <v>104.403</v>
      </c>
      <c r="E118" s="71">
        <v>107.566</v>
      </c>
      <c r="F118" s="71">
        <v>107.375</v>
      </c>
      <c r="G118" s="71">
        <v>108.262</v>
      </c>
      <c r="H118" s="71">
        <v>110.267</v>
      </c>
      <c r="I118" s="71">
        <v>109.986</v>
      </c>
      <c r="J118" s="71">
        <v>110.265</v>
      </c>
      <c r="K118" s="71">
        <v>109.498</v>
      </c>
      <c r="L118" s="71">
        <v>109.866</v>
      </c>
      <c r="M118" s="71">
        <f>109.734</f>
        <v>109.734</v>
      </c>
      <c r="N118" s="71">
        <v>109.899</v>
      </c>
    </row>
    <row r="119" spans="2:14" ht="15">
      <c r="B119" s="38">
        <f t="shared" si="28"/>
        <v>2023</v>
      </c>
      <c r="C119" s="71">
        <f>109.668</f>
        <v>109.668</v>
      </c>
      <c r="D119" s="71">
        <v>110.703</v>
      </c>
      <c r="E119" s="71">
        <f>111.111</f>
        <v>111.111</v>
      </c>
      <c r="F119" s="71">
        <f>111.773</f>
        <v>111.773</v>
      </c>
      <c r="G119" s="71">
        <v>111.719</v>
      </c>
      <c r="H119" s="71">
        <v>112.354</v>
      </c>
      <c r="I119" s="71">
        <v>112.544</v>
      </c>
      <c r="J119" s="71">
        <v>113.149</v>
      </c>
      <c r="K119" s="71">
        <v>113.348</v>
      </c>
      <c r="L119" s="71">
        <v>113.676</v>
      </c>
      <c r="M119" s="71">
        <v>113.28</v>
      </c>
      <c r="N119" s="71">
        <v>113.308</v>
      </c>
    </row>
    <row r="120" spans="2:14" ht="15">
      <c r="B120" s="38">
        <f t="shared" si="28"/>
        <v>2024</v>
      </c>
      <c r="C120" s="71">
        <v>113.404</v>
      </c>
      <c r="D120" s="71">
        <v>113.807</v>
      </c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MAPFRE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Panizo Coleto, Angel</dc:creator>
  <cp:keywords/>
  <dc:description/>
  <cp:lastModifiedBy>Panizo Coleto, Angel</cp:lastModifiedBy>
  <dcterms:created xsi:type="dcterms:W3CDTF">2013-10-29T11:07:21Z</dcterms:created>
  <dcterms:modified xsi:type="dcterms:W3CDTF">2024-03-14T09:18:08Z</dcterms:modified>
  <cp:category/>
  <cp:version/>
  <cp:contentType/>
  <cp:contentStatus/>
</cp:coreProperties>
</file>